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ZUCENA-LENOVO\Users\Public\CUENTA PUBLICA 2DO TRIM 2019\"/>
    </mc:Choice>
  </mc:AlternateContent>
  <bookViews>
    <workbookView xWindow="0" yWindow="0" windowWidth="20730" windowHeight="11760" activeTab="8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ESF'!$B$1:$N$80</definedName>
    <definedName name="_xlnm.Print_Area" localSheetId="3">'F4. BALPRESUP'!$D$5:$G$61</definedName>
    <definedName name="_xlnm.Print_Area" localSheetId="4">'F5. EAID'!$A$2:$G$73</definedName>
    <definedName name="_xlnm.Print_Area" localSheetId="5">'F6a. EAEPE OG'!$B$2:$I$156</definedName>
    <definedName name="_xlnm.Print_Area" localSheetId="6">'F6b. EAEPE ADMVA'!$A$1:$G$60</definedName>
    <definedName name="_xlnm.Print_Area" localSheetId="7">'F6c. EAEPE FUNCION'!$B$1:$I$77</definedName>
    <definedName name="_xlnm.Print_Area" localSheetId="8">'F6d. EAEPE SP'!$B$2:$H$34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6" i="3"/>
  <c r="G37" i="3"/>
  <c r="G38" i="3"/>
  <c r="G39" i="3"/>
  <c r="G40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F61" i="3" l="1"/>
  <c r="F35" i="3"/>
  <c r="F16" i="3"/>
  <c r="D16" i="3"/>
  <c r="D41" i="3" s="1"/>
  <c r="B41" i="3"/>
  <c r="D35" i="3"/>
  <c r="G16" i="3" l="1"/>
  <c r="G35" i="3"/>
  <c r="O86" i="4"/>
  <c r="O87" i="4"/>
  <c r="O13" i="4" l="1"/>
  <c r="F86" i="4" l="1"/>
  <c r="O38" i="4" l="1"/>
  <c r="O36" i="4"/>
  <c r="O33" i="4"/>
  <c r="O30" i="4"/>
  <c r="O26" i="4"/>
  <c r="O25" i="4"/>
  <c r="O17" i="4"/>
  <c r="O16" i="4"/>
  <c r="Q35" i="4" l="1"/>
  <c r="Q95" i="4"/>
  <c r="Q100" i="4"/>
  <c r="Q87" i="4"/>
  <c r="Q88" i="4"/>
  <c r="Q91" i="4"/>
  <c r="N106" i="4"/>
  <c r="O110" i="4" l="1"/>
  <c r="Q110" i="4" s="1"/>
  <c r="O109" i="4"/>
  <c r="Q109" i="4" s="1"/>
  <c r="O108" i="4"/>
  <c r="Q108" i="4" s="1"/>
  <c r="O107" i="4"/>
  <c r="Q107" i="4" s="1"/>
  <c r="O106" i="4"/>
  <c r="Q106" i="4" s="1"/>
  <c r="O105" i="4"/>
  <c r="Q105" i="4" s="1"/>
  <c r="O104" i="4"/>
  <c r="Q104" i="4" s="1"/>
  <c r="O103" i="4"/>
  <c r="Q103" i="4" s="1"/>
  <c r="O101" i="4"/>
  <c r="Q101" i="4" s="1"/>
  <c r="O99" i="4"/>
  <c r="Q99" i="4" s="1"/>
  <c r="O98" i="4"/>
  <c r="Q98" i="4" s="1"/>
  <c r="O97" i="4"/>
  <c r="Q97" i="4" s="1"/>
  <c r="O96" i="4"/>
  <c r="Q96" i="4" s="1"/>
  <c r="O94" i="4"/>
  <c r="Q94" i="4" s="1"/>
  <c r="O93" i="4"/>
  <c r="Q93" i="4" s="1"/>
  <c r="O90" i="4"/>
  <c r="Q90" i="4" s="1"/>
  <c r="O89" i="4"/>
  <c r="Q89" i="4" s="1"/>
  <c r="Q86" i="4"/>
  <c r="Q85" i="4"/>
  <c r="O102" i="4" l="1"/>
  <c r="N50" i="4" l="1"/>
  <c r="N38" i="4"/>
  <c r="N37" i="4"/>
  <c r="Q37" i="4" s="1"/>
  <c r="N36" i="4"/>
  <c r="Q36" i="4" s="1"/>
  <c r="N34" i="4"/>
  <c r="Q34" i="4" s="1"/>
  <c r="N33" i="4"/>
  <c r="N32" i="4"/>
  <c r="Q32" i="4" s="1"/>
  <c r="N31" i="4"/>
  <c r="Q31" i="4" s="1"/>
  <c r="N30" i="4"/>
  <c r="N28" i="4"/>
  <c r="N26" i="4"/>
  <c r="N25" i="4"/>
  <c r="N24" i="4"/>
  <c r="N23" i="4"/>
  <c r="N21" i="4"/>
  <c r="N20" i="4"/>
  <c r="I155" i="4" l="1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F131" i="4"/>
  <c r="I131" i="4" s="1"/>
  <c r="I130" i="4"/>
  <c r="I129" i="4"/>
  <c r="F128" i="4"/>
  <c r="I128" i="4" s="1"/>
  <c r="G127" i="4"/>
  <c r="I127" i="4" s="1"/>
  <c r="G126" i="4"/>
  <c r="I126" i="4" s="1"/>
  <c r="G125" i="4"/>
  <c r="H125" i="4" s="1"/>
  <c r="F125" i="4"/>
  <c r="I125" i="4" s="1"/>
  <c r="I124" i="4"/>
  <c r="G124" i="4"/>
  <c r="H124" i="4" s="1"/>
  <c r="F124" i="4"/>
  <c r="G123" i="4"/>
  <c r="G122" i="4" s="1"/>
  <c r="F123" i="4"/>
  <c r="P122" i="4"/>
  <c r="E122" i="4"/>
  <c r="D122" i="4"/>
  <c r="P121" i="4"/>
  <c r="I121" i="4"/>
  <c r="P120" i="4"/>
  <c r="I120" i="4"/>
  <c r="P119" i="4"/>
  <c r="I119" i="4"/>
  <c r="P118" i="4"/>
  <c r="I118" i="4"/>
  <c r="P117" i="4"/>
  <c r="I117" i="4"/>
  <c r="P116" i="4"/>
  <c r="I116" i="4"/>
  <c r="P115" i="4"/>
  <c r="F115" i="4"/>
  <c r="I115" i="4" s="1"/>
  <c r="P114" i="4"/>
  <c r="I114" i="4"/>
  <c r="P113" i="4"/>
  <c r="I113" i="4"/>
  <c r="G112" i="4"/>
  <c r="H112" i="4" s="1"/>
  <c r="F112" i="4"/>
  <c r="E112" i="4"/>
  <c r="D112" i="4"/>
  <c r="Q111" i="4"/>
  <c r="G111" i="4" s="1"/>
  <c r="F111" i="4"/>
  <c r="G110" i="4"/>
  <c r="H110" i="4" s="1"/>
  <c r="F110" i="4"/>
  <c r="G109" i="4"/>
  <c r="H109" i="4" s="1"/>
  <c r="F109" i="4"/>
  <c r="G108" i="4"/>
  <c r="H108" i="4" s="1"/>
  <c r="F108" i="4"/>
  <c r="G107" i="4"/>
  <c r="H107" i="4" s="1"/>
  <c r="F107" i="4"/>
  <c r="N102" i="4"/>
  <c r="F106" i="4"/>
  <c r="G105" i="4"/>
  <c r="H105" i="4" s="1"/>
  <c r="F105" i="4"/>
  <c r="G104" i="4"/>
  <c r="H104" i="4" s="1"/>
  <c r="F104" i="4"/>
  <c r="G103" i="4"/>
  <c r="H103" i="4" s="1"/>
  <c r="F103" i="4"/>
  <c r="E102" i="4"/>
  <c r="D102" i="4"/>
  <c r="G101" i="4"/>
  <c r="H101" i="4" s="1"/>
  <c r="F101" i="4"/>
  <c r="G100" i="4"/>
  <c r="H100" i="4" s="1"/>
  <c r="F100" i="4"/>
  <c r="G99" i="4"/>
  <c r="F99" i="4"/>
  <c r="G98" i="4"/>
  <c r="F98" i="4"/>
  <c r="G97" i="4"/>
  <c r="H97" i="4" s="1"/>
  <c r="F97" i="4"/>
  <c r="G96" i="4"/>
  <c r="F96" i="4"/>
  <c r="G95" i="4"/>
  <c r="H95" i="4" s="1"/>
  <c r="F95" i="4"/>
  <c r="G94" i="4"/>
  <c r="F94" i="4"/>
  <c r="G93" i="4"/>
  <c r="H93" i="4" s="1"/>
  <c r="F93" i="4"/>
  <c r="O92" i="4"/>
  <c r="N92" i="4"/>
  <c r="E92" i="4"/>
  <c r="D92" i="4"/>
  <c r="G91" i="4"/>
  <c r="H91" i="4" s="1"/>
  <c r="F91" i="4"/>
  <c r="G90" i="4"/>
  <c r="H90" i="4" s="1"/>
  <c r="F90" i="4"/>
  <c r="G89" i="4"/>
  <c r="H89" i="4" s="1"/>
  <c r="F89" i="4"/>
  <c r="G88" i="4"/>
  <c r="H88" i="4" s="1"/>
  <c r="F88" i="4"/>
  <c r="G87" i="4"/>
  <c r="H87" i="4" s="1"/>
  <c r="F87" i="4"/>
  <c r="G86" i="4"/>
  <c r="G85" i="4"/>
  <c r="F85" i="4"/>
  <c r="N84" i="4"/>
  <c r="E84" i="4"/>
  <c r="D84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O61" i="4"/>
  <c r="I61" i="4"/>
  <c r="O60" i="4"/>
  <c r="I60" i="4"/>
  <c r="O59" i="4"/>
  <c r="F59" i="4"/>
  <c r="I59" i="4" s="1"/>
  <c r="O58" i="4"/>
  <c r="F58" i="4"/>
  <c r="I58" i="4" s="1"/>
  <c r="O57" i="4"/>
  <c r="F57" i="4"/>
  <c r="I57" i="4" s="1"/>
  <c r="O56" i="4"/>
  <c r="O49" i="4" s="1"/>
  <c r="H56" i="4"/>
  <c r="F56" i="4"/>
  <c r="I56" i="4" s="1"/>
  <c r="G55" i="4"/>
  <c r="H55" i="4" s="1"/>
  <c r="F55" i="4"/>
  <c r="G54" i="4"/>
  <c r="H54" i="4" s="1"/>
  <c r="F54" i="4"/>
  <c r="I54" i="4" s="1"/>
  <c r="G53" i="4"/>
  <c r="H53" i="4" s="1"/>
  <c r="F53" i="4"/>
  <c r="G52" i="4"/>
  <c r="H52" i="4" s="1"/>
  <c r="F52" i="4"/>
  <c r="I52" i="4" s="1"/>
  <c r="G51" i="4"/>
  <c r="H51" i="4" s="1"/>
  <c r="F51" i="4"/>
  <c r="Q50" i="4"/>
  <c r="G50" i="4" s="1"/>
  <c r="F50" i="4"/>
  <c r="E49" i="4"/>
  <c r="D49" i="4"/>
  <c r="O48" i="4"/>
  <c r="Q48" i="4" s="1"/>
  <c r="G48" i="4" s="1"/>
  <c r="F48" i="4"/>
  <c r="O47" i="4"/>
  <c r="Q47" i="4" s="1"/>
  <c r="G47" i="4" s="1"/>
  <c r="F47" i="4"/>
  <c r="O46" i="4"/>
  <c r="Q46" i="4" s="1"/>
  <c r="G46" i="4" s="1"/>
  <c r="F46" i="4"/>
  <c r="O45" i="4"/>
  <c r="Q45" i="4" s="1"/>
  <c r="G45" i="4" s="1"/>
  <c r="F45" i="4"/>
  <c r="O44" i="4"/>
  <c r="Q44" i="4" s="1"/>
  <c r="G44" i="4" s="1"/>
  <c r="F44" i="4"/>
  <c r="O43" i="4"/>
  <c r="Q43" i="4" s="1"/>
  <c r="G43" i="4" s="1"/>
  <c r="F43" i="4"/>
  <c r="O42" i="4"/>
  <c r="Q42" i="4" s="1"/>
  <c r="G42" i="4" s="1"/>
  <c r="F42" i="4"/>
  <c r="O41" i="4"/>
  <c r="Q41" i="4" s="1"/>
  <c r="G41" i="4" s="1"/>
  <c r="F41" i="4"/>
  <c r="O40" i="4"/>
  <c r="Q40" i="4" s="1"/>
  <c r="G40" i="4" s="1"/>
  <c r="I40" i="4" s="1"/>
  <c r="Q39" i="4"/>
  <c r="G39" i="4" s="1"/>
  <c r="H39" i="4"/>
  <c r="E39" i="4"/>
  <c r="D39" i="4"/>
  <c r="Q38" i="4"/>
  <c r="F38" i="4"/>
  <c r="G37" i="4"/>
  <c r="H37" i="4" s="1"/>
  <c r="F37" i="4"/>
  <c r="G36" i="4"/>
  <c r="H36" i="4" s="1"/>
  <c r="F36" i="4"/>
  <c r="G35" i="4"/>
  <c r="H35" i="4" s="1"/>
  <c r="F35" i="4"/>
  <c r="G34" i="4"/>
  <c r="H34" i="4" s="1"/>
  <c r="F34" i="4"/>
  <c r="F33" i="4"/>
  <c r="F32" i="4"/>
  <c r="G31" i="4"/>
  <c r="H31" i="4" s="1"/>
  <c r="F31" i="4"/>
  <c r="F30" i="4"/>
  <c r="E29" i="4"/>
  <c r="D29" i="4"/>
  <c r="Q28" i="4"/>
  <c r="G28" i="4" s="1"/>
  <c r="H28" i="4" s="1"/>
  <c r="F28" i="4"/>
  <c r="Q27" i="4"/>
  <c r="G27" i="4" s="1"/>
  <c r="H27" i="4" s="1"/>
  <c r="F27" i="4"/>
  <c r="F26" i="4"/>
  <c r="Q25" i="4"/>
  <c r="G25" i="4" s="1"/>
  <c r="H25" i="4" s="1"/>
  <c r="F25" i="4"/>
  <c r="Q24" i="4"/>
  <c r="G24" i="4" s="1"/>
  <c r="H24" i="4" s="1"/>
  <c r="F24" i="4"/>
  <c r="F23" i="4"/>
  <c r="Q22" i="4"/>
  <c r="G22" i="4"/>
  <c r="H22" i="4" s="1"/>
  <c r="F22" i="4"/>
  <c r="F21" i="4"/>
  <c r="Q20" i="4"/>
  <c r="G20" i="4" s="1"/>
  <c r="H20" i="4" s="1"/>
  <c r="F20" i="4"/>
  <c r="E19" i="4"/>
  <c r="D19" i="4"/>
  <c r="Q18" i="4"/>
  <c r="G18" i="4" s="1"/>
  <c r="I18" i="4" s="1"/>
  <c r="F18" i="4"/>
  <c r="Q17" i="4"/>
  <c r="G17" i="4"/>
  <c r="I17" i="4" s="1"/>
  <c r="F17" i="4"/>
  <c r="Q16" i="4"/>
  <c r="G16" i="4" s="1"/>
  <c r="H16" i="4" s="1"/>
  <c r="F16" i="4"/>
  <c r="Q15" i="4"/>
  <c r="G15" i="4" s="1"/>
  <c r="F15" i="4"/>
  <c r="Q14" i="4"/>
  <c r="G14" i="4" s="1"/>
  <c r="I14" i="4" s="1"/>
  <c r="F14" i="4"/>
  <c r="Q13" i="4"/>
  <c r="G13" i="4" s="1"/>
  <c r="H13" i="4" s="1"/>
  <c r="F13" i="4"/>
  <c r="Q12" i="4"/>
  <c r="G12" i="4" s="1"/>
  <c r="H12" i="4" s="1"/>
  <c r="F12" i="4"/>
  <c r="O11" i="4"/>
  <c r="E11" i="4"/>
  <c r="D11" i="4"/>
  <c r="F29" i="4" l="1"/>
  <c r="I44" i="4"/>
  <c r="I48" i="4"/>
  <c r="I27" i="4"/>
  <c r="D10" i="4"/>
  <c r="E83" i="4"/>
  <c r="F49" i="4"/>
  <c r="I51" i="4"/>
  <c r="I55" i="4"/>
  <c r="H126" i="4"/>
  <c r="I15" i="4"/>
  <c r="E10" i="4"/>
  <c r="E156" i="4" s="1"/>
  <c r="I112" i="4"/>
  <c r="I53" i="4"/>
  <c r="I123" i="4"/>
  <c r="F84" i="4"/>
  <c r="F102" i="4"/>
  <c r="D83" i="4"/>
  <c r="H86" i="4"/>
  <c r="I86" i="4"/>
  <c r="F11" i="4"/>
  <c r="I12" i="4"/>
  <c r="I85" i="4"/>
  <c r="H85" i="4"/>
  <c r="I16" i="4"/>
  <c r="R11" i="4"/>
  <c r="I111" i="4"/>
  <c r="H111" i="4"/>
  <c r="Q33" i="4"/>
  <c r="G33" i="4" s="1"/>
  <c r="H33" i="4" s="1"/>
  <c r="Q30" i="4"/>
  <c r="G30" i="4" s="1"/>
  <c r="H30" i="4" s="1"/>
  <c r="I105" i="4"/>
  <c r="I109" i="4"/>
  <c r="I108" i="4"/>
  <c r="I107" i="4"/>
  <c r="I104" i="4"/>
  <c r="I103" i="4"/>
  <c r="I97" i="4"/>
  <c r="I94" i="4"/>
  <c r="H94" i="4"/>
  <c r="H99" i="4"/>
  <c r="I99" i="4"/>
  <c r="I93" i="4"/>
  <c r="I101" i="4"/>
  <c r="I100" i="4"/>
  <c r="I87" i="4"/>
  <c r="I89" i="4"/>
  <c r="I90" i="4"/>
  <c r="I88" i="4"/>
  <c r="I37" i="4"/>
  <c r="I28" i="4"/>
  <c r="I24" i="4"/>
  <c r="I20" i="4"/>
  <c r="I22" i="4"/>
  <c r="G106" i="4"/>
  <c r="H106" i="4" s="1"/>
  <c r="Q21" i="4"/>
  <c r="G21" i="4" s="1"/>
  <c r="H21" i="4" s="1"/>
  <c r="N19" i="4"/>
  <c r="O19" i="4"/>
  <c r="R102" i="4"/>
  <c r="I41" i="4"/>
  <c r="I42" i="4"/>
  <c r="I46" i="4"/>
  <c r="O29" i="4"/>
  <c r="Q26" i="4"/>
  <c r="G26" i="4" s="1"/>
  <c r="N29" i="4"/>
  <c r="I13" i="4"/>
  <c r="I25" i="4"/>
  <c r="G38" i="4"/>
  <c r="H38" i="4" s="1"/>
  <c r="R92" i="4"/>
  <c r="I110" i="4"/>
  <c r="I91" i="4"/>
  <c r="H96" i="4"/>
  <c r="I96" i="4"/>
  <c r="I98" i="4"/>
  <c r="H98" i="4"/>
  <c r="I31" i="4"/>
  <c r="I35" i="4"/>
  <c r="I45" i="4"/>
  <c r="G11" i="4"/>
  <c r="I34" i="4"/>
  <c r="I36" i="4"/>
  <c r="I43" i="4"/>
  <c r="I47" i="4"/>
  <c r="I50" i="4"/>
  <c r="H50" i="4"/>
  <c r="H49" i="4" s="1"/>
  <c r="G49" i="4"/>
  <c r="F175" i="4" s="1"/>
  <c r="H175" i="4" s="1"/>
  <c r="I95" i="4"/>
  <c r="I122" i="4"/>
  <c r="H17" i="4"/>
  <c r="Q23" i="4"/>
  <c r="G23" i="4" s="1"/>
  <c r="H23" i="4" s="1"/>
  <c r="G32" i="4"/>
  <c r="H32" i="4" s="1"/>
  <c r="N49" i="4"/>
  <c r="R49" i="4" s="1"/>
  <c r="G84" i="4"/>
  <c r="O84" i="4"/>
  <c r="F92" i="4"/>
  <c r="H123" i="4"/>
  <c r="H122" i="4" s="1"/>
  <c r="F19" i="4"/>
  <c r="F39" i="4"/>
  <c r="G92" i="4"/>
  <c r="P102" i="4"/>
  <c r="F122" i="4"/>
  <c r="G23" i="8"/>
  <c r="F23" i="8"/>
  <c r="G11" i="8"/>
  <c r="F11" i="8"/>
  <c r="H58" i="7"/>
  <c r="G58" i="7"/>
  <c r="H25" i="7"/>
  <c r="G25" i="7"/>
  <c r="C56" i="6"/>
  <c r="D56" i="6" s="1"/>
  <c r="G56" i="6" s="1"/>
  <c r="B56" i="6"/>
  <c r="C23" i="8" s="1"/>
  <c r="B30" i="6"/>
  <c r="B9" i="6" s="1"/>
  <c r="I49" i="4" l="1"/>
  <c r="D156" i="4"/>
  <c r="D58" i="7"/>
  <c r="F10" i="4"/>
  <c r="E58" i="7"/>
  <c r="D23" i="8"/>
  <c r="D25" i="7"/>
  <c r="C11" i="8"/>
  <c r="F83" i="4"/>
  <c r="N9" i="4"/>
  <c r="I26" i="4"/>
  <c r="H26" i="4"/>
  <c r="H19" i="4" s="1"/>
  <c r="I11" i="4"/>
  <c r="R84" i="4"/>
  <c r="O82" i="4"/>
  <c r="I106" i="4"/>
  <c r="I102" i="4" s="1"/>
  <c r="O9" i="4"/>
  <c r="I21" i="4"/>
  <c r="I30" i="4"/>
  <c r="I33" i="4"/>
  <c r="H102" i="4"/>
  <c r="I92" i="4"/>
  <c r="H92" i="4"/>
  <c r="G102" i="4"/>
  <c r="G83" i="4" s="1"/>
  <c r="R19" i="4"/>
  <c r="I23" i="4"/>
  <c r="G29" i="4"/>
  <c r="I38" i="4"/>
  <c r="I39" i="4"/>
  <c r="R29" i="4"/>
  <c r="H84" i="4"/>
  <c r="I84" i="4"/>
  <c r="G19" i="4"/>
  <c r="F173" i="4" s="1"/>
  <c r="H173" i="4" s="1"/>
  <c r="F172" i="4"/>
  <c r="H172" i="4" s="1"/>
  <c r="I32" i="4"/>
  <c r="H11" i="4"/>
  <c r="C34" i="6"/>
  <c r="F156" i="4" l="1"/>
  <c r="I19" i="4"/>
  <c r="I83" i="4"/>
  <c r="H29" i="4"/>
  <c r="I29" i="4"/>
  <c r="H83" i="4"/>
  <c r="F174" i="4"/>
  <c r="H174" i="4" s="1"/>
  <c r="H10" i="4"/>
  <c r="G10" i="4"/>
  <c r="D65" i="3"/>
  <c r="C64" i="3"/>
  <c r="E64" i="3"/>
  <c r="F64" i="3"/>
  <c r="B64" i="3"/>
  <c r="G64" i="3" l="1"/>
  <c r="D64" i="3"/>
  <c r="G65" i="3"/>
  <c r="H156" i="4"/>
  <c r="G156" i="4"/>
  <c r="I10" i="4"/>
  <c r="I156" i="4" s="1"/>
  <c r="F18" i="5"/>
  <c r="E9" i="6" l="1"/>
  <c r="G11" i="1" l="1"/>
  <c r="G19" i="1"/>
  <c r="G27" i="1"/>
  <c r="G33" i="1"/>
  <c r="G43" i="1"/>
  <c r="G62" i="1"/>
  <c r="F11" i="1"/>
  <c r="F19" i="1"/>
  <c r="F27" i="1"/>
  <c r="F33" i="1"/>
  <c r="F43" i="1"/>
  <c r="F62" i="1"/>
  <c r="E12" i="5"/>
  <c r="E41" i="5" s="1"/>
  <c r="B63" i="3"/>
  <c r="E13" i="5" s="1"/>
  <c r="E51" i="5" s="1"/>
  <c r="D61" i="3"/>
  <c r="G61" i="3" s="1"/>
  <c r="F34" i="6"/>
  <c r="D62" i="3"/>
  <c r="G62" i="3" s="1"/>
  <c r="H53" i="7"/>
  <c r="F44" i="7"/>
  <c r="G34" i="8"/>
  <c r="C34" i="8"/>
  <c r="E71" i="7"/>
  <c r="F71" i="7"/>
  <c r="G71" i="7"/>
  <c r="H71" i="7"/>
  <c r="I71" i="7"/>
  <c r="D71" i="7"/>
  <c r="E61" i="7"/>
  <c r="F61" i="7"/>
  <c r="G61" i="7"/>
  <c r="H61" i="7"/>
  <c r="I61" i="7"/>
  <c r="D61" i="7"/>
  <c r="D53" i="7"/>
  <c r="E44" i="7"/>
  <c r="G44" i="7"/>
  <c r="H44" i="7"/>
  <c r="I44" i="7"/>
  <c r="D44" i="7"/>
  <c r="E38" i="7"/>
  <c r="F38" i="7"/>
  <c r="G38" i="7"/>
  <c r="H38" i="7"/>
  <c r="I38" i="7"/>
  <c r="D38" i="7"/>
  <c r="E28" i="7"/>
  <c r="F28" i="7"/>
  <c r="G28" i="7"/>
  <c r="H28" i="7"/>
  <c r="I28" i="7"/>
  <c r="D28" i="7"/>
  <c r="G20" i="7"/>
  <c r="H20" i="7"/>
  <c r="D20" i="7"/>
  <c r="E11" i="7"/>
  <c r="F11" i="7"/>
  <c r="G11" i="7"/>
  <c r="H11" i="7"/>
  <c r="I11" i="7"/>
  <c r="D11" i="7"/>
  <c r="C63" i="3"/>
  <c r="E63" i="3"/>
  <c r="F63" i="3"/>
  <c r="C41" i="3"/>
  <c r="C30" i="6" s="1"/>
  <c r="E41" i="3"/>
  <c r="F41" i="3"/>
  <c r="F9" i="6"/>
  <c r="B34" i="6"/>
  <c r="M68" i="1"/>
  <c r="L68" i="1"/>
  <c r="L64" i="1"/>
  <c r="M64" i="1"/>
  <c r="M58" i="1"/>
  <c r="M74" i="1"/>
  <c r="L74" i="1"/>
  <c r="L58" i="1"/>
  <c r="M44" i="1"/>
  <c r="L44" i="1"/>
  <c r="M40" i="1"/>
  <c r="L40" i="1"/>
  <c r="M33" i="1"/>
  <c r="L33" i="1"/>
  <c r="M29" i="1"/>
  <c r="L29" i="1"/>
  <c r="M25" i="1"/>
  <c r="L25" i="1"/>
  <c r="M21" i="1"/>
  <c r="L21" i="1"/>
  <c r="M11" i="1"/>
  <c r="L11" i="1"/>
  <c r="G40" i="1"/>
  <c r="F40" i="1"/>
  <c r="J9" i="9"/>
  <c r="I9" i="9"/>
  <c r="K15" i="9"/>
  <c r="E15" i="9"/>
  <c r="E9" i="9"/>
  <c r="K9" i="9"/>
  <c r="K21" i="9" s="1"/>
  <c r="G27" i="2"/>
  <c r="H15" i="2"/>
  <c r="H14" i="2" s="1"/>
  <c r="H9" i="2" s="1"/>
  <c r="H24" i="2" s="1"/>
  <c r="E15" i="2"/>
  <c r="E14" i="2" s="1"/>
  <c r="E9" i="2" s="1"/>
  <c r="C15" i="2"/>
  <c r="I14" i="2"/>
  <c r="I9" i="2" s="1"/>
  <c r="I24" i="2" s="1"/>
  <c r="F14" i="2"/>
  <c r="F9" i="2" s="1"/>
  <c r="F24" i="2" s="1"/>
  <c r="D14" i="2"/>
  <c r="D9" i="2" s="1"/>
  <c r="F56" i="5"/>
  <c r="E56" i="5"/>
  <c r="G53" i="5"/>
  <c r="F53" i="5"/>
  <c r="E53" i="5"/>
  <c r="F46" i="5"/>
  <c r="E46" i="5"/>
  <c r="G43" i="5"/>
  <c r="F43" i="5"/>
  <c r="E43" i="5"/>
  <c r="G37" i="5"/>
  <c r="G54" i="5" s="1"/>
  <c r="G52" i="5" s="1"/>
  <c r="F37" i="5"/>
  <c r="F54" i="5" s="1"/>
  <c r="F52" i="5" s="1"/>
  <c r="E37" i="5"/>
  <c r="E54" i="5" s="1"/>
  <c r="E52" i="5" s="1"/>
  <c r="G36" i="5"/>
  <c r="G44" i="5" s="1"/>
  <c r="F36" i="5"/>
  <c r="F44" i="5" s="1"/>
  <c r="F42" i="5" s="1"/>
  <c r="E36" i="5"/>
  <c r="G32" i="5"/>
  <c r="F32" i="5"/>
  <c r="E32" i="5"/>
  <c r="G56" i="5"/>
  <c r="G46" i="5"/>
  <c r="G28" i="5"/>
  <c r="F28" i="5"/>
  <c r="G27" i="5"/>
  <c r="F27" i="5"/>
  <c r="E28" i="5"/>
  <c r="E27" i="5"/>
  <c r="G18" i="5"/>
  <c r="E18" i="5"/>
  <c r="L48" i="1" l="1"/>
  <c r="L60" i="1" s="1"/>
  <c r="G12" i="5"/>
  <c r="G41" i="5" s="1"/>
  <c r="G41" i="3"/>
  <c r="G15" i="2"/>
  <c r="G14" i="2" s="1"/>
  <c r="G9" i="2" s="1"/>
  <c r="G24" i="2" s="1"/>
  <c r="D11" i="8"/>
  <c r="E25" i="7"/>
  <c r="D30" i="6"/>
  <c r="G30" i="6" s="1"/>
  <c r="G9" i="6" s="1"/>
  <c r="C9" i="6"/>
  <c r="C59" i="6" s="1"/>
  <c r="D34" i="6"/>
  <c r="F59" i="6"/>
  <c r="E21" i="9"/>
  <c r="C66" i="3"/>
  <c r="E16" i="5"/>
  <c r="E45" i="5" s="1"/>
  <c r="F66" i="3"/>
  <c r="F13" i="5"/>
  <c r="F51" i="5" s="1"/>
  <c r="E66" i="3"/>
  <c r="B59" i="6"/>
  <c r="H10" i="7"/>
  <c r="H43" i="7"/>
  <c r="D10" i="7"/>
  <c r="B66" i="3"/>
  <c r="C14" i="2"/>
  <c r="C9" i="2" s="1"/>
  <c r="C24" i="2" s="1"/>
  <c r="M77" i="1"/>
  <c r="F49" i="1"/>
  <c r="F64" i="1" s="1"/>
  <c r="G49" i="1"/>
  <c r="G64" i="1" s="1"/>
  <c r="F12" i="5"/>
  <c r="F41" i="5" s="1"/>
  <c r="G13" i="5"/>
  <c r="G51" i="5" s="1"/>
  <c r="L77" i="1"/>
  <c r="L78" i="1" s="1"/>
  <c r="F26" i="5"/>
  <c r="G10" i="7"/>
  <c r="D43" i="7"/>
  <c r="E35" i="5"/>
  <c r="E38" i="5" s="1"/>
  <c r="E14" i="5" s="1"/>
  <c r="E11" i="5" s="1"/>
  <c r="E44" i="5"/>
  <c r="E42" i="5" s="1"/>
  <c r="M48" i="1"/>
  <c r="M60" i="1" s="1"/>
  <c r="E26" i="5"/>
  <c r="G16" i="5"/>
  <c r="G42" i="5"/>
  <c r="D63" i="3"/>
  <c r="G63" i="3" s="1"/>
  <c r="G17" i="5"/>
  <c r="G55" i="5" s="1"/>
  <c r="E17" i="5"/>
  <c r="E55" i="5" s="1"/>
  <c r="E57" i="5" s="1"/>
  <c r="E58" i="5" s="1"/>
  <c r="F16" i="5"/>
  <c r="G26" i="5"/>
  <c r="G35" i="5"/>
  <c r="G38" i="5" s="1"/>
  <c r="G14" i="5" s="1"/>
  <c r="F35" i="5"/>
  <c r="F38" i="5" s="1"/>
  <c r="F14" i="5" s="1"/>
  <c r="D9" i="6" l="1"/>
  <c r="D59" i="6"/>
  <c r="M78" i="1"/>
  <c r="H76" i="7"/>
  <c r="F34" i="8"/>
  <c r="G53" i="7"/>
  <c r="G43" i="7" s="1"/>
  <c r="G76" i="7" s="1"/>
  <c r="D76" i="7"/>
  <c r="F11" i="5"/>
  <c r="D66" i="3"/>
  <c r="G66" i="3" s="1"/>
  <c r="F17" i="5"/>
  <c r="F55" i="5" s="1"/>
  <c r="F57" i="5" s="1"/>
  <c r="F58" i="5" s="1"/>
  <c r="E15" i="5"/>
  <c r="E21" i="5" s="1"/>
  <c r="E22" i="5" s="1"/>
  <c r="E23" i="5" s="1"/>
  <c r="E29" i="5" s="1"/>
  <c r="E23" i="8"/>
  <c r="H23" i="8" s="1"/>
  <c r="G57" i="5"/>
  <c r="G58" i="5" s="1"/>
  <c r="G45" i="5"/>
  <c r="G47" i="5" s="1"/>
  <c r="G48" i="5" s="1"/>
  <c r="G15" i="5"/>
  <c r="G11" i="5"/>
  <c r="E47" i="5"/>
  <c r="E48" i="5" s="1"/>
  <c r="E34" i="6" l="1"/>
  <c r="E59" i="6" s="1"/>
  <c r="G34" i="6"/>
  <c r="G59" i="6" s="1"/>
  <c r="F15" i="5"/>
  <c r="F21" i="5" s="1"/>
  <c r="F22" i="5" s="1"/>
  <c r="F23" i="5" s="1"/>
  <c r="F29" i="5" s="1"/>
  <c r="G21" i="5"/>
  <c r="G22" i="5" s="1"/>
  <c r="G23" i="5" s="1"/>
  <c r="G29" i="5" s="1"/>
  <c r="F58" i="7"/>
  <c r="E53" i="7"/>
  <c r="E43" i="7" s="1"/>
  <c r="E20" i="7"/>
  <c r="E10" i="7" s="1"/>
  <c r="F25" i="7"/>
  <c r="E11" i="8"/>
  <c r="D34" i="8"/>
  <c r="F45" i="5"/>
  <c r="F47" i="5" s="1"/>
  <c r="F48" i="5" s="1"/>
  <c r="E76" i="7" l="1"/>
  <c r="F20" i="7"/>
  <c r="F10" i="7" s="1"/>
  <c r="I25" i="7"/>
  <c r="I20" i="7" s="1"/>
  <c r="I10" i="7" s="1"/>
  <c r="E34" i="8"/>
  <c r="H11" i="8"/>
  <c r="H34" i="8" s="1"/>
  <c r="I58" i="7"/>
  <c r="I53" i="7" s="1"/>
  <c r="I43" i="7" s="1"/>
  <c r="F53" i="7"/>
  <c r="F43" i="7" s="1"/>
  <c r="I76" i="7" l="1"/>
  <c r="F76" i="7"/>
</calcChain>
</file>

<file path=xl/sharedStrings.xml><?xml version="1.0" encoding="utf-8"?>
<sst xmlns="http://schemas.openxmlformats.org/spreadsheetml/2006/main" count="887" uniqueCount="559">
  <si>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</si>
  <si>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</si>
  <si>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</si>
  <si>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</si>
  <si>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</si>
  <si>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</si>
  <si>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</si>
  <si>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</si>
  <si>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</si>
  <si>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</si>
  <si>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</si>
  <si>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</si>
  <si>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</si>
  <si>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</si>
  <si>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</si>
  <si>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</si>
  <si>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</si>
  <si>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</si>
  <si>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</si>
  <si>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</si>
  <si>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</si>
  <si>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</si>
  <si>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</si>
  <si>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</si>
  <si>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</si>
  <si>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</si>
  <si>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</si>
  <si>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</si>
  <si>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</si>
  <si>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</si>
  <si>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</si>
  <si>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</si>
  <si>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</si>
  <si>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</si>
  <si>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</si>
  <si>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</si>
  <si>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</si>
  <si>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</si>
  <si>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</si>
  <si>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</si>
  <si>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</si>
  <si>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</si>
  <si>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</si>
  <si>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</si>
  <si>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</si>
  <si>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</si>
  <si>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</si>
  <si>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</si>
  <si>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</si>
  <si>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</si>
  <si>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</si>
  <si>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</si>
  <si>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</si>
  <si>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</si>
  <si>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</si>
  <si>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</si>
  <si>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</si>
  <si>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</si>
  <si>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</si>
  <si>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</si>
  <si>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</si>
  <si>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</si>
  <si>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</si>
  <si>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</si>
  <si>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</si>
  <si>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</si>
  <si>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</si>
  <si>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</si>
  <si>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</si>
  <si>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</si>
  <si>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</si>
  <si>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</si>
  <si>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</si>
  <si>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</si>
  <si>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</si>
  <si>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</si>
  <si>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</si>
  <si>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</si>
  <si>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</si>
  <si>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</si>
  <si>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</si>
  <si>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</si>
  <si>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</si>
  <si>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</si>
  <si>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</si>
  <si>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</si>
  <si>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</si>
  <si>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</si>
  <si>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</si>
  <si>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</si>
  <si>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</si>
  <si>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</si>
  <si>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</si>
  <si>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</si>
  <si>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</si>
  <si>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</si>
  <si>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</si>
  <si>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</si>
  <si>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</si>
  <si>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</si>
  <si>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</si>
  <si>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</si>
  <si>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</si>
  <si>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</si>
  <si>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</si>
  <si>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</si>
  <si>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</si>
  <si>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</si>
  <si>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</si>
  <si>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</si>
  <si>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</si>
  <si>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</si>
  <si>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</si>
  <si>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</si>
  <si>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</si>
  <si>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</si>
  <si>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</si>
  <si>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</si>
  <si>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</si>
  <si>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</si>
  <si>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</si>
  <si>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</si>
  <si>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</si>
  <si>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</si>
  <si>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</si>
  <si>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</si>
  <si>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</si>
  <si>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</si>
  <si>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</si>
  <si>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</si>
  <si>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</si>
  <si>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</si>
  <si>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</si>
  <si>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</si>
  <si>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</si>
  <si>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</si>
  <si>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</si>
  <si>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</si>
  <si>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</si>
  <si>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</si>
  <si>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</si>
  <si>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</si>
  <si>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</si>
  <si>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</si>
  <si>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</si>
  <si>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</si>
  <si>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</si>
  <si>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</si>
  <si>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</si>
  <si>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</si>
  <si>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</si>
  <si>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</si>
  <si>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</si>
  <si>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</si>
  <si>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</si>
  <si>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</si>
  <si>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</si>
  <si>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</si>
  <si>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</si>
  <si>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</si>
  <si>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</si>
  <si>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</si>
  <si>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</si>
  <si>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</si>
  <si>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</si>
  <si>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</si>
  <si>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</si>
  <si>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</si>
  <si>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</si>
  <si>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</si>
  <si>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</si>
  <si>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</si>
  <si>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</si>
  <si>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</si>
  <si>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</si>
  <si>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</si>
  <si>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</si>
  <si>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</si>
  <si>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</si>
  <si>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</si>
  <si>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</si>
  <si>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</si>
  <si>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</si>
  <si>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</si>
  <si>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</si>
  <si>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</si>
  <si>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</si>
  <si>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</si>
  <si>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</si>
  <si>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</si>
  <si>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</si>
  <si>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</si>
  <si>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</si>
  <si>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</si>
  <si>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</si>
  <si>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</si>
  <si>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</si>
  <si>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</si>
  <si>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</si>
  <si>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</si>
  <si>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</si>
  <si>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</si>
  <si>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</si>
  <si>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</si>
  <si>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</si>
  <si>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</si>
  <si>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</si>
  <si>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</si>
  <si>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</si>
  <si>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</si>
  <si>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</si>
  <si>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</si>
  <si>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</si>
  <si>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</si>
  <si>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</si>
  <si>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</si>
  <si>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</si>
  <si>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</si>
  <si>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</si>
  <si>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</si>
  <si>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</si>
  <si>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</si>
  <si>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</si>
  <si>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</si>
  <si>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</si>
  <si>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</si>
  <si>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</si>
  <si>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</si>
  <si>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</si>
  <si>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</si>
  <si>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</si>
  <si>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</si>
  <si>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</si>
  <si>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</si>
  <si>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</si>
  <si>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</si>
  <si>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</si>
  <si>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</si>
  <si>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</si>
  <si>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</si>
  <si>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</si>
  <si>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</si>
  <si>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</si>
  <si>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</si>
  <si>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</si>
  <si>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</si>
  <si>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</si>
  <si>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</si>
  <si>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</si>
  <si>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</si>
  <si>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</si>
  <si>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</si>
  <si>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</si>
  <si>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</si>
  <si>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</si>
  <si>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</si>
  <si>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</si>
  <si>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</si>
  <si>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</si>
  <si>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</si>
  <si>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</si>
  <si>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</si>
  <si>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</si>
  <si>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</si>
  <si>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</si>
  <si>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</si>
  <si>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</si>
  <si>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</si>
  <si>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</si>
  <si>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</si>
  <si>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</si>
  <si>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</si>
  <si>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</si>
  <si>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</si>
  <si>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</si>
  <si>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</si>
  <si>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</si>
  <si>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</si>
  <si>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</si>
  <si>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</si>
  <si>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</si>
  <si>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</si>
  <si>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</si>
  <si>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</si>
  <si>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</si>
  <si>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</si>
  <si>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</si>
  <si>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</si>
  <si>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</si>
  <si>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</si>
  <si>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</si>
  <si>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</si>
  <si>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</si>
  <si>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</si>
  <si>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</si>
  <si>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</si>
  <si>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</si>
  <si>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</si>
  <si>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</si>
  <si>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</si>
  <si>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</si>
  <si>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</si>
  <si>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</si>
  <si>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</si>
  <si>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</si>
  <si>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</si>
  <si>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</si>
  <si>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</si>
  <si>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</si>
  <si>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</si>
  <si>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</si>
  <si>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</si>
  <si>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</si>
  <si>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</si>
  <si>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</si>
  <si>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</si>
  <si>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</si>
  <si>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</si>
  <si>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</si>
  <si>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</si>
  <si>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</si>
  <si>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</si>
  <si>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</si>
  <si>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</si>
  <si>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</si>
  <si>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</si>
  <si>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</si>
  <si>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</si>
  <si>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NOTA: Se adjunta archivo que contiene instructivo de llenado de los formatos "Cuadros CONAC Criterios".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</si>
  <si>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</si>
  <si>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</si>
  <si>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</si>
  <si>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</si>
  <si>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</si>
  <si>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</si>
  <si>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</si>
  <si>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</si>
  <si>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</si>
  <si>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</si>
  <si>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</si>
  <si>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</si>
  <si>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</si>
  <si>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</si>
  <si>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</si>
  <si>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</si>
  <si>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</si>
  <si>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</si>
  <si>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</si>
  <si>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</si>
  <si>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</si>
  <si>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</si>
  <si>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</si>
  <si>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</si>
  <si>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</si>
  <si>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</si>
  <si>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</si>
  <si>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</si>
  <si>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</si>
  <si>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</si>
  <si>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</si>
  <si>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</si>
  <si>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</si>
  <si>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</si>
  <si>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</si>
  <si>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</si>
  <si>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</si>
  <si>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</si>
  <si>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</si>
  <si>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</si>
  <si>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</si>
  <si>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</si>
  <si>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</si>
  <si>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</si>
  <si>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</si>
  <si>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</si>
  <si>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</si>
  <si>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</si>
  <si>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</si>
  <si>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</si>
  <si>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</si>
  <si>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</si>
  <si>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</si>
  <si>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</si>
  <si>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</si>
  <si>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</si>
  <si>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</si>
  <si>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</si>
  <si>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</si>
  <si>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</si>
  <si>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</si>
  <si>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</si>
  <si>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</si>
  <si>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</si>
  <si>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</si>
  <si>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</si>
  <si>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</si>
  <si>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</si>
  <si>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</si>
  <si>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</si>
  <si>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</si>
  <si>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</si>
  <si>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</si>
  <si>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</si>
  <si>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</si>
  <si>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</si>
  <si>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</si>
  <si>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</si>
  <si>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</si>
  <si>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</si>
  <si>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</si>
  <si>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</si>
  <si>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</si>
  <si>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</si>
  <si>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</si>
  <si>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</si>
  <si>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</si>
  <si>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</si>
  <si>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</si>
  <si>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</si>
  <si>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</si>
  <si>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</si>
  <si>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</si>
  <si>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</si>
  <si>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</si>
  <si>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</si>
  <si>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</si>
  <si>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</si>
  <si>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</si>
  <si>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</si>
  <si>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</si>
  <si>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</si>
  <si>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</si>
  <si>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</si>
  <si>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</si>
  <si>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</si>
  <si>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</si>
  <si>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</si>
  <si>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</si>
  <si>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</si>
  <si>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</si>
  <si>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</si>
  <si>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</si>
  <si>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</si>
  <si>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</si>
  <si>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</si>
  <si>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</si>
  <si>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</si>
  <si>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</si>
  <si>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</si>
  <si>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</si>
  <si>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</si>
  <si>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</si>
  <si>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</si>
  <si>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</si>
  <si>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</si>
  <si>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</si>
  <si>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</si>
  <si>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</si>
  <si>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</si>
  <si>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</si>
  <si>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</si>
  <si>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</si>
  <si>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</si>
  <si>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</si>
  <si>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</si>
  <si>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</si>
  <si>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</si>
  <si>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</si>
  <si>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</si>
  <si>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</si>
  <si>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</si>
  <si>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A. Poder Ejecutivo</t>
  </si>
  <si>
    <t>a.1         Despacho del Ejecutivo</t>
  </si>
  <si>
    <t>a.2         Secretaria General de Gobierno</t>
  </si>
  <si>
    <t>a.3         Secretaria de Finanzas y de Administración</t>
  </si>
  <si>
    <t>a.4         Secretaria de Comunicaciones y Obras Publicas</t>
  </si>
  <si>
    <t>a.5         Secretaria de Desarrollo Económico</t>
  </si>
  <si>
    <t>a.6         Secretaria de Agricultura Ganadería y Desarrollo Rural</t>
  </si>
  <si>
    <t>a.7         Secretaria de Educación</t>
  </si>
  <si>
    <t>a.8         Secretaria de Contraloría</t>
  </si>
  <si>
    <t>a.9         Secretaria de Recursos Naturales y Medio Ambiente</t>
  </si>
  <si>
    <t>a.10     Secretaria de Seguridad Publica</t>
  </si>
  <si>
    <t>a.11     Secretaria de Desarrollo Social</t>
  </si>
  <si>
    <t>a.12     Fiscalía General del Estado</t>
  </si>
  <si>
    <t>a.13     Secretaria de Turismo</t>
  </si>
  <si>
    <t>a.14     Secretaria del Trabajo y Prevision Social</t>
  </si>
  <si>
    <t>a.15     Erogaciones A Nivel Gobierno</t>
  </si>
  <si>
    <t>a.16     Ramos Generales</t>
  </si>
  <si>
    <t>B. Poder Legislativo</t>
  </si>
  <si>
    <t>C. Poder Judicial</t>
  </si>
  <si>
    <t>D. Organismos Autónomos</t>
  </si>
  <si>
    <t>E. Entidades Paraestatales y Fideicomisos No Empresariales y No Financieros</t>
  </si>
  <si>
    <t>F. Entidades Paraestatales Empresariales No Financieros con Participación Estatal Mayoritaria</t>
  </si>
  <si>
    <t>G. Instituciones Públicas de la Seguridad Social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</si>
  <si>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</si>
  <si>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</si>
  <si>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</si>
  <si>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</si>
  <si>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</si>
  <si>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</si>
  <si>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</si>
  <si>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</si>
  <si>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</si>
  <si>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</si>
  <si>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</si>
  <si>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</si>
  <si>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</si>
  <si>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</si>
  <si>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</si>
  <si>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</si>
  <si>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</si>
  <si>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</si>
  <si>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</si>
  <si>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</si>
  <si>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</si>
  <si>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</si>
  <si>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</si>
  <si>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</si>
  <si>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</si>
  <si>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</si>
  <si>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</si>
  <si>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</si>
  <si>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</si>
  <si>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</si>
  <si>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</si>
  <si>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</si>
  <si>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</si>
  <si>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</si>
  <si>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</si>
  <si>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</si>
  <si>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</si>
  <si>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</si>
  <si>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</si>
  <si>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</si>
  <si>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</si>
  <si>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POANAS</t>
  </si>
  <si>
    <t>4. Deuda Contingente 1 (informativo)</t>
  </si>
  <si>
    <t>ingresos</t>
  </si>
  <si>
    <t>FEDERAL</t>
  </si>
  <si>
    <t>SERVICIOS PERSONALES</t>
  </si>
  <si>
    <t>MATERIALES Y SUMINISTROS</t>
  </si>
  <si>
    <t>SERVICIOS GENERALES</t>
  </si>
  <si>
    <t>BIENES MUEBLES</t>
  </si>
  <si>
    <t>DIFERENCIA</t>
  </si>
  <si>
    <t>ESTADO</t>
  </si>
  <si>
    <t>FIDEICOMISO</t>
  </si>
  <si>
    <t>30 de Junio  2019</t>
  </si>
  <si>
    <t>31 de Diciembre   2018</t>
  </si>
  <si>
    <t xml:space="preserve">Al  30 de junio de 2019 y al 31 de diciembre de 2018 </t>
  </si>
  <si>
    <t>Del 1 de enero al 30 de junio de  2019 (b)</t>
  </si>
  <si>
    <t>Del 1 de enero al 30 de junio de 2019 (b)</t>
  </si>
  <si>
    <t>Del 01 de enero al 30 de junio de 2019 (b)</t>
  </si>
  <si>
    <t>del 1 de enero al 30 de junio de 2019 (b)</t>
  </si>
  <si>
    <t>Del 1 de enero al 30 de junio de  2019</t>
  </si>
  <si>
    <t>Del 1 de enero al 30 de junio de 2019</t>
  </si>
  <si>
    <t>Saldo al 30 de junio de 2019(d)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</si>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</sst>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6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 Narrow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 "/>
    </font>
    <font>
      <b/>
      <sz val="10"/>
      <name val="Calibri 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164" fontId="10" fillId="0" borderId="0"/>
    <xf numFmtId="0" fontId="10" fillId="0" borderId="0"/>
    <xf numFmtId="43" fontId="6" fillId="0" borderId="0" applyFont="0" applyFill="0" applyBorder="0" applyAlignment="0" applyProtection="0"/>
    <xf numFmtId="0" fontId="13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</cellStyleXfs>
  <cellXfs count="524">
    <xf numFmtId="0" fontId="0" fillId="0" borderId="0" xfId="0"/>
    <xf numFmtId="0" fontId="7" fillId="0" borderId="0" xfId="0" applyFont="1"/>
    <xf numFmtId="4" fontId="7" fillId="0" borderId="0" xfId="0" applyNumberFormat="1" applyFont="1"/>
    <xf numFmtId="0" fontId="7" fillId="0" borderId="0" xfId="0" applyFont="1" applyBorder="1"/>
    <xf numFmtId="4" fontId="7" fillId="0" borderId="0" xfId="0" applyNumberFormat="1" applyFont="1" applyFill="1" applyBorder="1"/>
    <xf numFmtId="0" fontId="9" fillId="2" borderId="0" xfId="1" applyFont="1" applyFill="1" applyBorder="1" applyAlignment="1">
      <alignment horizontal="right"/>
    </xf>
    <xf numFmtId="0" fontId="9" fillId="2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7" fillId="0" borderId="1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0" xfId="0" applyFont="1" applyFill="1"/>
    <xf numFmtId="0" fontId="8" fillId="0" borderId="0" xfId="0" applyFont="1" applyFill="1"/>
    <xf numFmtId="0" fontId="8" fillId="2" borderId="2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/>
    <xf numFmtId="3" fontId="7" fillId="0" borderId="5" xfId="0" applyNumberFormat="1" applyFont="1" applyBorder="1"/>
    <xf numFmtId="4" fontId="7" fillId="0" borderId="5" xfId="0" applyNumberFormat="1" applyFont="1" applyBorder="1"/>
    <xf numFmtId="0" fontId="7" fillId="0" borderId="7" xfId="0" applyFont="1" applyBorder="1"/>
    <xf numFmtId="0" fontId="7" fillId="2" borderId="9" xfId="0" applyFont="1" applyFill="1" applyBorder="1"/>
    <xf numFmtId="0" fontId="7" fillId="0" borderId="11" xfId="0" applyFont="1" applyFill="1" applyBorder="1"/>
    <xf numFmtId="4" fontId="7" fillId="2" borderId="9" xfId="0" applyNumberFormat="1" applyFont="1" applyFill="1" applyBorder="1"/>
    <xf numFmtId="0" fontId="7" fillId="2" borderId="1" xfId="0" applyFont="1" applyFill="1" applyBorder="1"/>
    <xf numFmtId="0" fontId="7" fillId="0" borderId="4" xfId="0" applyFont="1" applyFill="1" applyBorder="1"/>
    <xf numFmtId="4" fontId="7" fillId="0" borderId="4" xfId="0" applyNumberFormat="1" applyFont="1" applyFill="1" applyBorder="1"/>
    <xf numFmtId="0" fontId="8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8" fillId="0" borderId="5" xfId="0" applyFont="1" applyBorder="1"/>
    <xf numFmtId="49" fontId="7" fillId="0" borderId="0" xfId="0" applyNumberFormat="1" applyFont="1"/>
    <xf numFmtId="49" fontId="7" fillId="0" borderId="0" xfId="0" applyNumberFormat="1" applyFont="1" applyFill="1"/>
    <xf numFmtId="49" fontId="8" fillId="0" borderId="0" xfId="0" applyNumberFormat="1" applyFont="1" applyFill="1"/>
    <xf numFmtId="3" fontId="7" fillId="0" borderId="11" xfId="0" applyNumberFormat="1" applyFont="1" applyFill="1" applyBorder="1"/>
    <xf numFmtId="0" fontId="5" fillId="0" borderId="0" xfId="6" applyFill="1"/>
    <xf numFmtId="0" fontId="15" fillId="0" borderId="4" xfId="5" applyFont="1" applyFill="1" applyBorder="1" applyAlignment="1">
      <alignment horizontal="left" vertical="center"/>
    </xf>
    <xf numFmtId="0" fontId="11" fillId="0" borderId="5" xfId="5" applyFont="1" applyFill="1" applyBorder="1" applyAlignment="1">
      <alignment horizontal="center" vertical="center"/>
    </xf>
    <xf numFmtId="4" fontId="15" fillId="0" borderId="9" xfId="5" applyNumberFormat="1" applyFont="1" applyFill="1" applyBorder="1" applyAlignment="1">
      <alignment horizontal="right" vertical="center"/>
    </xf>
    <xf numFmtId="0" fontId="12" fillId="0" borderId="0" xfId="6" applyFont="1"/>
    <xf numFmtId="0" fontId="12" fillId="0" borderId="1" xfId="6" applyFont="1" applyFill="1" applyBorder="1"/>
    <xf numFmtId="0" fontId="12" fillId="0" borderId="3" xfId="6" applyFont="1" applyFill="1" applyBorder="1"/>
    <xf numFmtId="0" fontId="12" fillId="0" borderId="4" xfId="6" applyFont="1" applyFill="1" applyBorder="1"/>
    <xf numFmtId="0" fontId="12" fillId="0" borderId="5" xfId="6" applyFont="1" applyFill="1" applyBorder="1"/>
    <xf numFmtId="4" fontId="12" fillId="0" borderId="11" xfId="6" applyNumberFormat="1" applyFont="1" applyFill="1" applyBorder="1"/>
    <xf numFmtId="0" fontId="14" fillId="0" borderId="5" xfId="6" applyFont="1" applyBorder="1"/>
    <xf numFmtId="0" fontId="12" fillId="0" borderId="15" xfId="6" applyFont="1" applyBorder="1"/>
    <xf numFmtId="0" fontId="12" fillId="0" borderId="13" xfId="6" applyFont="1" applyBorder="1"/>
    <xf numFmtId="0" fontId="5" fillId="0" borderId="0" xfId="6"/>
    <xf numFmtId="166" fontId="5" fillId="0" borderId="0" xfId="6" applyNumberFormat="1"/>
    <xf numFmtId="0" fontId="0" fillId="0" borderId="0" xfId="0" applyFont="1" applyFill="1" applyProtection="1"/>
    <xf numFmtId="0" fontId="0" fillId="0" borderId="0" xfId="0" applyProtection="1"/>
    <xf numFmtId="0" fontId="18" fillId="0" borderId="11" xfId="0" applyFont="1" applyFill="1" applyBorder="1" applyAlignment="1" applyProtection="1">
      <alignment vertical="center" wrapText="1"/>
    </xf>
    <xf numFmtId="2" fontId="0" fillId="0" borderId="0" xfId="0" applyNumberFormat="1" applyFont="1" applyFill="1" applyProtection="1"/>
    <xf numFmtId="0" fontId="20" fillId="0" borderId="11" xfId="0" applyFont="1" applyFill="1" applyBorder="1" applyAlignment="1" applyProtection="1">
      <alignment horizontal="left" vertical="center" wrapText="1" indent="2"/>
    </xf>
    <xf numFmtId="0" fontId="18" fillId="0" borderId="10" xfId="0" applyFont="1" applyFill="1" applyBorder="1" applyAlignment="1" applyProtection="1">
      <alignment vertical="center" wrapText="1"/>
    </xf>
    <xf numFmtId="0" fontId="20" fillId="0" borderId="11" xfId="0" applyFont="1" applyFill="1" applyBorder="1" applyAlignment="1" applyProtection="1">
      <alignment horizontal="left" vertical="center" wrapText="1" indent="1"/>
    </xf>
    <xf numFmtId="0" fontId="18" fillId="0" borderId="11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horizontal="left" vertical="center" indent="1"/>
    </xf>
    <xf numFmtId="0" fontId="18" fillId="0" borderId="10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3" fillId="0" borderId="11" xfId="0" applyNumberFormat="1" applyFont="1" applyFill="1" applyBorder="1" applyAlignment="1" applyProtection="1">
      <alignment horizontal="right" wrapText="1"/>
      <protection locked="0"/>
    </xf>
    <xf numFmtId="3" fontId="19" fillId="0" borderId="11" xfId="8" applyNumberFormat="1" applyFont="1" applyFill="1" applyBorder="1" applyAlignment="1" applyProtection="1">
      <alignment horizontal="right" wrapText="1"/>
      <protection locked="0"/>
    </xf>
    <xf numFmtId="3" fontId="19" fillId="0" borderId="11" xfId="0" applyNumberFormat="1" applyFont="1" applyFill="1" applyBorder="1" applyAlignment="1" applyProtection="1">
      <alignment horizontal="right" wrapText="1"/>
      <protection locked="0"/>
    </xf>
    <xf numFmtId="3" fontId="23" fillId="0" borderId="10" xfId="0" applyNumberFormat="1" applyFont="1" applyFill="1" applyBorder="1" applyAlignment="1" applyProtection="1">
      <alignment horizontal="right" wrapText="1"/>
      <protection locked="0"/>
    </xf>
    <xf numFmtId="3" fontId="19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23" fillId="0" borderId="10" xfId="0" applyNumberFormat="1" applyFont="1" applyFill="1" applyBorder="1" applyAlignment="1" applyProtection="1">
      <alignment horizontal="right"/>
      <protection locked="0"/>
    </xf>
    <xf numFmtId="3" fontId="19" fillId="0" borderId="11" xfId="0" applyNumberFormat="1" applyFont="1" applyFill="1" applyBorder="1" applyAlignment="1" applyProtection="1">
      <alignment horizontal="right"/>
    </xf>
    <xf numFmtId="3" fontId="5" fillId="2" borderId="11" xfId="7" applyNumberFormat="1" applyFont="1" applyFill="1" applyBorder="1"/>
    <xf numFmtId="3" fontId="12" fillId="2" borderId="11" xfId="7" applyNumberFormat="1" applyFont="1" applyFill="1" applyBorder="1"/>
    <xf numFmtId="3" fontId="12" fillId="2" borderId="10" xfId="7" applyNumberFormat="1" applyFont="1" applyFill="1" applyBorder="1"/>
    <xf numFmtId="0" fontId="7" fillId="4" borderId="6" xfId="0" applyFont="1" applyFill="1" applyBorder="1"/>
    <xf numFmtId="0" fontId="9" fillId="4" borderId="7" xfId="1" applyFont="1" applyFill="1" applyBorder="1" applyAlignment="1">
      <alignment horizontal="right"/>
    </xf>
    <xf numFmtId="0" fontId="7" fillId="4" borderId="8" xfId="0" applyFont="1" applyFill="1" applyBorder="1"/>
    <xf numFmtId="49" fontId="7" fillId="0" borderId="1" xfId="0" applyNumberFormat="1" applyFont="1" applyBorder="1"/>
    <xf numFmtId="49" fontId="7" fillId="0" borderId="4" xfId="0" applyNumberFormat="1" applyFont="1" applyBorder="1"/>
    <xf numFmtId="49" fontId="7" fillId="0" borderId="6" xfId="0" applyNumberFormat="1" applyFont="1" applyBorder="1"/>
    <xf numFmtId="0" fontId="26" fillId="0" borderId="0" xfId="0" applyFont="1" applyAlignment="1">
      <alignment horizontal="justify" vertical="center"/>
    </xf>
    <xf numFmtId="43" fontId="0" fillId="0" borderId="0" xfId="9" applyFont="1"/>
    <xf numFmtId="0" fontId="0" fillId="0" borderId="0" xfId="0" applyAlignment="1" applyProtection="1">
      <alignment vertical="center"/>
    </xf>
    <xf numFmtId="0" fontId="0" fillId="0" borderId="0" xfId="0" applyBorder="1"/>
    <xf numFmtId="3" fontId="0" fillId="0" borderId="0" xfId="0" applyNumberFormat="1" applyBorder="1"/>
    <xf numFmtId="0" fontId="27" fillId="0" borderId="0" xfId="0" applyFont="1" applyBorder="1" applyAlignment="1">
      <alignment vertical="center" wrapText="1"/>
    </xf>
    <xf numFmtId="0" fontId="28" fillId="0" borderId="0" xfId="6" applyFont="1"/>
    <xf numFmtId="0" fontId="28" fillId="0" borderId="0" xfId="6" applyFont="1" applyFill="1" applyBorder="1"/>
    <xf numFmtId="0" fontId="29" fillId="0" borderId="16" xfId="6" applyFont="1" applyBorder="1" applyAlignment="1">
      <alignment horizontal="left" vertical="center" wrapText="1"/>
    </xf>
    <xf numFmtId="4" fontId="29" fillId="0" borderId="28" xfId="6" applyNumberFormat="1" applyFont="1" applyBorder="1" applyAlignment="1">
      <alignment vertical="center" wrapText="1"/>
    </xf>
    <xf numFmtId="0" fontId="28" fillId="0" borderId="16" xfId="6" applyFont="1" applyBorder="1" applyAlignment="1">
      <alignment horizontal="left" vertical="center" wrapText="1" indent="2"/>
    </xf>
    <xf numFmtId="0" fontId="28" fillId="0" borderId="16" xfId="6" applyFont="1" applyBorder="1" applyAlignment="1">
      <alignment horizontal="left" vertical="center" wrapText="1" indent="4"/>
    </xf>
    <xf numFmtId="0" fontId="28" fillId="0" borderId="16" xfId="6" applyFont="1" applyBorder="1" applyAlignment="1">
      <alignment horizontal="left" vertical="center" wrapText="1"/>
    </xf>
    <xf numFmtId="0" fontId="28" fillId="0" borderId="16" xfId="6" applyFont="1" applyBorder="1" applyAlignment="1">
      <alignment horizontal="left" vertical="center" wrapText="1" indent="5"/>
    </xf>
    <xf numFmtId="0" fontId="29" fillId="0" borderId="18" xfId="6" applyFont="1" applyBorder="1" applyAlignment="1">
      <alignment horizontal="left" vertical="center" wrapText="1"/>
    </xf>
    <xf numFmtId="0" fontId="3" fillId="0" borderId="0" xfId="11" applyFont="1"/>
    <xf numFmtId="165" fontId="11" fillId="0" borderId="0" xfId="5" applyNumberFormat="1" applyFont="1" applyFill="1" applyBorder="1" applyAlignment="1" applyProtection="1">
      <alignment horizontal="center"/>
    </xf>
    <xf numFmtId="0" fontId="3" fillId="0" borderId="0" xfId="11" applyFont="1" applyBorder="1"/>
    <xf numFmtId="0" fontId="12" fillId="0" borderId="16" xfId="6" applyFont="1" applyBorder="1" applyAlignment="1">
      <alignment horizontal="left" vertical="center" wrapText="1"/>
    </xf>
    <xf numFmtId="0" fontId="3" fillId="2" borderId="0" xfId="11" applyFont="1" applyFill="1" applyBorder="1"/>
    <xf numFmtId="0" fontId="3" fillId="0" borderId="28" xfId="12" applyFont="1" applyFill="1" applyBorder="1" applyAlignment="1">
      <alignment horizontal="left" vertical="center" indent="2"/>
    </xf>
    <xf numFmtId="0" fontId="3" fillId="0" borderId="16" xfId="11" applyFont="1" applyFill="1" applyBorder="1" applyAlignment="1">
      <alignment horizontal="left" vertical="center" indent="5"/>
    </xf>
    <xf numFmtId="0" fontId="3" fillId="0" borderId="0" xfId="11" applyFont="1" applyAlignment="1">
      <alignment vertical="center"/>
    </xf>
    <xf numFmtId="0" fontId="3" fillId="0" borderId="16" xfId="12" applyFont="1" applyFill="1" applyBorder="1" applyAlignment="1">
      <alignment horizontal="left" vertical="center" indent="2"/>
    </xf>
    <xf numFmtId="0" fontId="30" fillId="0" borderId="16" xfId="12" applyFont="1" applyFill="1" applyBorder="1" applyAlignment="1">
      <alignment horizontal="left" vertical="center" indent="2"/>
    </xf>
    <xf numFmtId="0" fontId="30" fillId="0" borderId="16" xfId="12" applyFont="1" applyFill="1" applyBorder="1" applyAlignment="1">
      <alignment horizontal="left" vertical="center" wrapText="1" indent="2"/>
    </xf>
    <xf numFmtId="0" fontId="12" fillId="0" borderId="28" xfId="0" applyFont="1" applyBorder="1" applyAlignment="1">
      <alignment horizontal="left" vertical="center" wrapText="1"/>
    </xf>
    <xf numFmtId="0" fontId="12" fillId="0" borderId="28" xfId="12" applyFont="1" applyFill="1" applyBorder="1" applyAlignment="1">
      <alignment horizontal="left" vertical="center" indent="2"/>
    </xf>
    <xf numFmtId="0" fontId="12" fillId="0" borderId="0" xfId="11" applyFont="1" applyAlignment="1">
      <alignment vertical="center"/>
    </xf>
    <xf numFmtId="0" fontId="3" fillId="0" borderId="0" xfId="10" applyFont="1" applyAlignment="1">
      <alignment vertical="center"/>
    </xf>
    <xf numFmtId="0" fontId="3" fillId="0" borderId="25" xfId="10" applyFont="1" applyFill="1" applyBorder="1" applyAlignment="1">
      <alignment horizontal="left" vertical="center" indent="2"/>
    </xf>
    <xf numFmtId="4" fontId="12" fillId="0" borderId="18" xfId="10" applyNumberFormat="1" applyFont="1" applyBorder="1"/>
    <xf numFmtId="0" fontId="3" fillId="0" borderId="0" xfId="10" applyFont="1"/>
    <xf numFmtId="4" fontId="3" fillId="0" borderId="0" xfId="10" applyNumberFormat="1" applyFont="1"/>
    <xf numFmtId="0" fontId="0" fillId="0" borderId="0" xfId="0" applyFill="1" applyBorder="1"/>
    <xf numFmtId="0" fontId="0" fillId="0" borderId="0" xfId="0" applyFill="1"/>
    <xf numFmtId="4" fontId="3" fillId="0" borderId="23" xfId="6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3" fillId="0" borderId="16" xfId="6" applyFont="1" applyBorder="1" applyAlignment="1">
      <alignment horizontal="left" vertical="center"/>
    </xf>
    <xf numFmtId="0" fontId="3" fillId="0" borderId="23" xfId="6" applyFont="1" applyBorder="1" applyAlignment="1">
      <alignment horizontal="left" vertical="center"/>
    </xf>
    <xf numFmtId="0" fontId="12" fillId="0" borderId="16" xfId="6" applyFont="1" applyBorder="1" applyAlignment="1">
      <alignment vertical="center"/>
    </xf>
    <xf numFmtId="0" fontId="12" fillId="0" borderId="23" xfId="6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3" fillId="0" borderId="23" xfId="6" applyFont="1" applyBorder="1" applyAlignment="1">
      <alignment horizontal="left" vertical="center" wrapText="1"/>
    </xf>
    <xf numFmtId="0" fontId="12" fillId="0" borderId="18" xfId="6" applyFont="1" applyBorder="1" applyAlignment="1">
      <alignment vertical="center"/>
    </xf>
    <xf numFmtId="0" fontId="12" fillId="0" borderId="20" xfId="6" applyFont="1" applyBorder="1" applyAlignment="1">
      <alignment vertical="center"/>
    </xf>
    <xf numFmtId="0" fontId="5" fillId="0" borderId="0" xfId="6" applyFill="1" applyBorder="1"/>
    <xf numFmtId="0" fontId="12" fillId="0" borderId="0" xfId="6" applyFont="1" applyFill="1" applyBorder="1" applyAlignment="1">
      <alignment horizontal="center"/>
    </xf>
    <xf numFmtId="0" fontId="12" fillId="2" borderId="1" xfId="6" applyFont="1" applyFill="1" applyBorder="1"/>
    <xf numFmtId="0" fontId="5" fillId="2" borderId="4" xfId="6" applyFill="1" applyBorder="1" applyAlignment="1">
      <alignment horizontal="left" indent="2"/>
    </xf>
    <xf numFmtId="0" fontId="5" fillId="2" borderId="4" xfId="6" applyFill="1" applyBorder="1" applyAlignment="1">
      <alignment horizontal="left" indent="4"/>
    </xf>
    <xf numFmtId="0" fontId="12" fillId="2" borderId="4" xfId="6" applyFont="1" applyFill="1" applyBorder="1" applyAlignment="1">
      <alignment horizontal="left"/>
    </xf>
    <xf numFmtId="0" fontId="5" fillId="2" borderId="4" xfId="6" applyFill="1" applyBorder="1" applyAlignment="1">
      <alignment horizontal="left" wrapText="1" indent="4"/>
    </xf>
    <xf numFmtId="0" fontId="12" fillId="2" borderId="4" xfId="6" applyFont="1" applyFill="1" applyBorder="1" applyAlignment="1">
      <alignment horizontal="left" indent="2"/>
    </xf>
    <xf numFmtId="0" fontId="12" fillId="2" borderId="6" xfId="6" applyFont="1" applyFill="1" applyBorder="1" applyAlignment="1">
      <alignment horizontal="left"/>
    </xf>
    <xf numFmtId="3" fontId="5" fillId="2" borderId="5" xfId="7" applyNumberFormat="1" applyFont="1" applyFill="1" applyBorder="1"/>
    <xf numFmtId="3" fontId="12" fillId="2" borderId="5" xfId="7" applyNumberFormat="1" applyFont="1" applyFill="1" applyBorder="1"/>
    <xf numFmtId="3" fontId="12" fillId="2" borderId="8" xfId="7" applyNumberFormat="1" applyFont="1" applyFill="1" applyBorder="1"/>
    <xf numFmtId="0" fontId="0" fillId="0" borderId="0" xfId="0" applyFont="1"/>
    <xf numFmtId="0" fontId="26" fillId="0" borderId="23" xfId="0" applyFont="1" applyBorder="1" applyAlignment="1">
      <alignment horizontal="justify" vertical="center" wrapText="1"/>
    </xf>
    <xf numFmtId="3" fontId="26" fillId="4" borderId="23" xfId="0" applyNumberFormat="1" applyFont="1" applyFill="1" applyBorder="1" applyAlignment="1">
      <alignment wrapText="1"/>
    </xf>
    <xf numFmtId="3" fontId="26" fillId="4" borderId="23" xfId="0" applyNumberFormat="1" applyFont="1" applyFill="1" applyBorder="1" applyAlignment="1">
      <alignment horizontal="right" wrapText="1"/>
    </xf>
    <xf numFmtId="3" fontId="26" fillId="0" borderId="23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 horizontal="right" wrapText="1"/>
    </xf>
    <xf numFmtId="0" fontId="26" fillId="0" borderId="16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3" fontId="26" fillId="0" borderId="23" xfId="0" applyNumberFormat="1" applyFont="1" applyFill="1" applyBorder="1" applyAlignment="1">
      <alignment wrapText="1"/>
    </xf>
    <xf numFmtId="0" fontId="33" fillId="0" borderId="16" xfId="0" applyFont="1" applyBorder="1" applyAlignment="1">
      <alignment horizontal="justify" vertical="center" wrapText="1"/>
    </xf>
    <xf numFmtId="3" fontId="33" fillId="0" borderId="23" xfId="0" applyNumberFormat="1" applyFont="1" applyBorder="1" applyAlignment="1">
      <alignment wrapText="1"/>
    </xf>
    <xf numFmtId="3" fontId="33" fillId="0" borderId="23" xfId="0" applyNumberFormat="1" applyFont="1" applyBorder="1" applyAlignment="1">
      <alignment horizontal="right" wrapText="1"/>
    </xf>
    <xf numFmtId="0" fontId="33" fillId="0" borderId="23" xfId="0" applyFont="1" applyFill="1" applyBorder="1" applyAlignment="1">
      <alignment horizontal="justify" vertical="center" wrapText="1"/>
    </xf>
    <xf numFmtId="3" fontId="34" fillId="0" borderId="28" xfId="0" applyNumberFormat="1" applyFont="1" applyFill="1" applyBorder="1" applyAlignment="1"/>
    <xf numFmtId="3" fontId="26" fillId="0" borderId="28" xfId="0" applyNumberFormat="1" applyFont="1" applyFill="1" applyBorder="1" applyAlignment="1">
      <alignment wrapText="1"/>
    </xf>
    <xf numFmtId="3" fontId="26" fillId="0" borderId="23" xfId="0" applyNumberFormat="1" applyFont="1" applyFill="1" applyBorder="1" applyAlignment="1">
      <alignment horizontal="right" wrapText="1"/>
    </xf>
    <xf numFmtId="167" fontId="35" fillId="0" borderId="23" xfId="9" applyNumberFormat="1" applyFont="1" applyFill="1" applyBorder="1" applyAlignment="1">
      <alignment horizontal="center"/>
    </xf>
    <xf numFmtId="3" fontId="26" fillId="0" borderId="23" xfId="9" applyNumberFormat="1" applyFont="1" applyBorder="1" applyAlignment="1">
      <alignment wrapText="1"/>
    </xf>
    <xf numFmtId="3" fontId="34" fillId="0" borderId="28" xfId="0" applyNumberFormat="1" applyFont="1" applyBorder="1" applyAlignment="1"/>
    <xf numFmtId="3" fontId="26" fillId="0" borderId="28" xfId="9" applyNumberFormat="1" applyFont="1" applyBorder="1" applyAlignment="1">
      <alignment wrapText="1"/>
    </xf>
    <xf numFmtId="167" fontId="35" fillId="0" borderId="0" xfId="9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justify" vertical="center" wrapText="1"/>
    </xf>
    <xf numFmtId="3" fontId="33" fillId="0" borderId="28" xfId="0" applyNumberFormat="1" applyFont="1" applyBorder="1" applyAlignment="1">
      <alignment wrapText="1"/>
    </xf>
    <xf numFmtId="3" fontId="33" fillId="0" borderId="28" xfId="0" applyNumberFormat="1" applyFont="1" applyFill="1" applyBorder="1" applyAlignment="1">
      <alignment wrapText="1"/>
    </xf>
    <xf numFmtId="3" fontId="34" fillId="0" borderId="0" xfId="0" applyNumberFormat="1" applyFont="1" applyAlignment="1"/>
    <xf numFmtId="3" fontId="33" fillId="0" borderId="28" xfId="0" applyNumberFormat="1" applyFont="1" applyFill="1" applyBorder="1" applyAlignment="1">
      <alignment horizontal="right" wrapText="1"/>
    </xf>
    <xf numFmtId="3" fontId="33" fillId="0" borderId="28" xfId="0" applyNumberFormat="1" applyFont="1" applyBorder="1" applyAlignment="1">
      <alignment horizontal="right" wrapText="1"/>
    </xf>
    <xf numFmtId="3" fontId="26" fillId="0" borderId="28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horizontal="right" wrapText="1"/>
    </xf>
    <xf numFmtId="3" fontId="36" fillId="0" borderId="28" xfId="0" applyNumberFormat="1" applyFont="1" applyBorder="1" applyAlignment="1">
      <alignment wrapText="1"/>
    </xf>
    <xf numFmtId="3" fontId="36" fillId="0" borderId="28" xfId="0" applyNumberFormat="1" applyFont="1" applyBorder="1" applyAlignment="1">
      <alignment horizontal="right" wrapText="1"/>
    </xf>
    <xf numFmtId="3" fontId="36" fillId="0" borderId="23" xfId="0" applyNumberFormat="1" applyFont="1" applyBorder="1" applyAlignment="1">
      <alignment wrapText="1"/>
    </xf>
    <xf numFmtId="3" fontId="36" fillId="0" borderId="23" xfId="0" applyNumberFormat="1" applyFont="1" applyBorder="1" applyAlignment="1">
      <alignment horizontal="right" wrapText="1"/>
    </xf>
    <xf numFmtId="3" fontId="36" fillId="0" borderId="26" xfId="0" applyNumberFormat="1" applyFont="1" applyBorder="1" applyAlignment="1">
      <alignment wrapText="1"/>
    </xf>
    <xf numFmtId="3" fontId="36" fillId="0" borderId="26" xfId="0" applyNumberFormat="1" applyFont="1" applyBorder="1" applyAlignment="1">
      <alignment horizontal="right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justify" vertical="center" wrapText="1"/>
    </xf>
    <xf numFmtId="0" fontId="33" fillId="0" borderId="28" xfId="0" applyFont="1" applyBorder="1" applyAlignment="1">
      <alignment horizontal="justify" vertical="center" wrapText="1"/>
    </xf>
    <xf numFmtId="0" fontId="33" fillId="0" borderId="27" xfId="0" applyFont="1" applyBorder="1" applyAlignment="1">
      <alignment horizontal="justify" vertical="center" wrapText="1"/>
    </xf>
    <xf numFmtId="0" fontId="33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32" fillId="0" borderId="28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justify" vertical="center" wrapText="1"/>
    </xf>
    <xf numFmtId="3" fontId="32" fillId="0" borderId="23" xfId="0" applyNumberFormat="1" applyFont="1" applyBorder="1" applyAlignment="1">
      <alignment horizontal="right" vertical="center" wrapText="1"/>
    </xf>
    <xf numFmtId="0" fontId="38" fillId="0" borderId="28" xfId="0" applyFont="1" applyBorder="1" applyAlignment="1">
      <alignment horizontal="left" vertical="center" wrapText="1" indent="1"/>
    </xf>
    <xf numFmtId="14" fontId="38" fillId="0" borderId="23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horizontal="right" vertical="center" wrapText="1"/>
    </xf>
    <xf numFmtId="43" fontId="32" fillId="0" borderId="23" xfId="0" applyNumberFormat="1" applyFont="1" applyBorder="1" applyAlignment="1">
      <alignment horizontal="justify" vertical="center" wrapText="1"/>
    </xf>
    <xf numFmtId="168" fontId="32" fillId="0" borderId="23" xfId="0" applyNumberFormat="1" applyFont="1" applyBorder="1" applyAlignment="1">
      <alignment horizontal="justify" vertical="center" wrapText="1"/>
    </xf>
    <xf numFmtId="0" fontId="38" fillId="0" borderId="28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right" vertical="center" wrapText="1"/>
    </xf>
    <xf numFmtId="0" fontId="38" fillId="0" borderId="27" xfId="0" applyFont="1" applyBorder="1" applyAlignment="1">
      <alignment horizontal="justify" vertical="center" wrapText="1"/>
    </xf>
    <xf numFmtId="0" fontId="32" fillId="0" borderId="26" xfId="0" applyFont="1" applyBorder="1" applyAlignment="1">
      <alignment horizontal="justify" vertical="center" wrapText="1"/>
    </xf>
    <xf numFmtId="0" fontId="39" fillId="0" borderId="23" xfId="0" applyFont="1" applyFill="1" applyBorder="1" applyAlignment="1">
      <alignment horizontal="center" vertical="center" wrapText="1"/>
    </xf>
    <xf numFmtId="43" fontId="15" fillId="0" borderId="9" xfId="5" applyNumberFormat="1" applyFont="1" applyFill="1" applyBorder="1" applyAlignment="1">
      <alignment horizontal="right" vertical="center"/>
    </xf>
    <xf numFmtId="43" fontId="12" fillId="0" borderId="9" xfId="6" applyNumberFormat="1" applyFont="1" applyFill="1" applyBorder="1"/>
    <xf numFmtId="43" fontId="12" fillId="0" borderId="11" xfId="6" applyNumberFormat="1" applyFont="1" applyFill="1" applyBorder="1"/>
    <xf numFmtId="43" fontId="8" fillId="0" borderId="11" xfId="0" applyNumberFormat="1" applyFont="1" applyFill="1" applyBorder="1"/>
    <xf numFmtId="43" fontId="7" fillId="0" borderId="11" xfId="0" applyNumberFormat="1" applyFont="1" applyFill="1" applyBorder="1"/>
    <xf numFmtId="43" fontId="7" fillId="0" borderId="11" xfId="0" applyNumberFormat="1" applyFont="1" applyBorder="1"/>
    <xf numFmtId="43" fontId="0" fillId="0" borderId="11" xfId="0" applyNumberFormat="1" applyBorder="1" applyAlignment="1"/>
    <xf numFmtId="43" fontId="8" fillId="0" borderId="4" xfId="0" applyNumberFormat="1" applyFont="1" applyFill="1" applyBorder="1"/>
    <xf numFmtId="43" fontId="7" fillId="0" borderId="4" xfId="0" applyNumberFormat="1" applyFont="1" applyFill="1" applyBorder="1"/>
    <xf numFmtId="43" fontId="8" fillId="0" borderId="11" xfId="0" applyNumberFormat="1" applyFont="1" applyBorder="1"/>
    <xf numFmtId="43" fontId="8" fillId="0" borderId="4" xfId="0" applyNumberFormat="1" applyFont="1" applyBorder="1"/>
    <xf numFmtId="43" fontId="7" fillId="0" borderId="4" xfId="0" applyNumberFormat="1" applyFont="1" applyBorder="1"/>
    <xf numFmtId="43" fontId="15" fillId="2" borderId="28" xfId="5" applyNumberFormat="1" applyFont="1" applyFill="1" applyBorder="1" applyAlignment="1">
      <alignment horizontal="right" vertical="center"/>
    </xf>
    <xf numFmtId="43" fontId="3" fillId="0" borderId="28" xfId="11" applyNumberFormat="1" applyFont="1" applyFill="1" applyBorder="1" applyAlignment="1">
      <alignment horizontal="right" vertical="center"/>
    </xf>
    <xf numFmtId="43" fontId="12" fillId="0" borderId="28" xfId="11" applyNumberFormat="1" applyFont="1" applyFill="1" applyBorder="1" applyAlignment="1">
      <alignment horizontal="right" vertical="center"/>
    </xf>
    <xf numFmtId="43" fontId="3" fillId="0" borderId="28" xfId="10" applyNumberFormat="1" applyFont="1" applyFill="1" applyBorder="1" applyAlignment="1">
      <alignment horizontal="right" vertical="center"/>
    </xf>
    <xf numFmtId="43" fontId="3" fillId="0" borderId="27" xfId="10" applyNumberFormat="1" applyFont="1" applyFill="1" applyBorder="1" applyAlignment="1">
      <alignment horizontal="right" vertical="center"/>
    </xf>
    <xf numFmtId="43" fontId="12" fillId="0" borderId="28" xfId="6" applyNumberFormat="1" applyFont="1" applyBorder="1" applyAlignment="1">
      <alignment horizontal="right" vertical="center" wrapText="1"/>
    </xf>
    <xf numFmtId="43" fontId="12" fillId="0" borderId="28" xfId="6" applyNumberFormat="1" applyFont="1" applyBorder="1" applyAlignment="1">
      <alignment horizontal="right" vertical="center"/>
    </xf>
    <xf numFmtId="43" fontId="3" fillId="0" borderId="28" xfId="3" applyNumberFormat="1" applyFont="1" applyBorder="1" applyAlignment="1">
      <alignment horizontal="right"/>
    </xf>
    <xf numFmtId="43" fontId="3" fillId="0" borderId="28" xfId="6" applyNumberFormat="1" applyFont="1" applyBorder="1" applyAlignment="1">
      <alignment horizontal="right" vertical="center"/>
    </xf>
    <xf numFmtId="43" fontId="3" fillId="0" borderId="23" xfId="6" applyNumberFormat="1" applyFont="1" applyBorder="1" applyAlignment="1">
      <alignment horizontal="right" vertical="center"/>
    </xf>
    <xf numFmtId="43" fontId="3" fillId="0" borderId="24" xfId="3" applyNumberFormat="1" applyFont="1" applyBorder="1" applyAlignment="1">
      <alignment horizontal="right"/>
    </xf>
    <xf numFmtId="43" fontId="12" fillId="0" borderId="28" xfId="9" applyNumberFormat="1" applyFont="1" applyBorder="1" applyAlignment="1">
      <alignment horizontal="right" vertical="center"/>
    </xf>
    <xf numFmtId="43" fontId="12" fillId="0" borderId="23" xfId="9" applyNumberFormat="1" applyFont="1" applyBorder="1" applyAlignment="1">
      <alignment horizontal="right" vertical="center"/>
    </xf>
    <xf numFmtId="43" fontId="3" fillId="0" borderId="28" xfId="9" applyNumberFormat="1" applyFont="1" applyBorder="1" applyAlignment="1">
      <alignment horizontal="right"/>
    </xf>
    <xf numFmtId="43" fontId="3" fillId="0" borderId="23" xfId="9" applyNumberFormat="1" applyFont="1" applyBorder="1" applyAlignment="1">
      <alignment horizontal="right" vertical="center"/>
    </xf>
    <xf numFmtId="43" fontId="12" fillId="0" borderId="23" xfId="6" applyNumberFormat="1" applyFont="1" applyBorder="1" applyAlignment="1">
      <alignment horizontal="right" vertical="center"/>
    </xf>
    <xf numFmtId="43" fontId="3" fillId="0" borderId="27" xfId="3" applyNumberFormat="1" applyFont="1" applyBorder="1" applyAlignment="1">
      <alignment horizontal="right"/>
    </xf>
    <xf numFmtId="43" fontId="28" fillId="0" borderId="28" xfId="6" applyNumberFormat="1" applyFont="1" applyBorder="1" applyAlignment="1">
      <alignment horizontal="right" vertical="center" wrapText="1"/>
    </xf>
    <xf numFmtId="43" fontId="16" fillId="0" borderId="28" xfId="10" applyNumberFormat="1" applyFont="1" applyFill="1" applyBorder="1" applyAlignment="1">
      <alignment horizontal="right" vertical="center"/>
    </xf>
    <xf numFmtId="43" fontId="28" fillId="0" borderId="28" xfId="6" applyNumberFormat="1" applyFont="1" applyBorder="1" applyAlignment="1">
      <alignment horizontal="right"/>
    </xf>
    <xf numFmtId="43" fontId="29" fillId="0" borderId="28" xfId="6" applyNumberFormat="1" applyFont="1" applyBorder="1" applyAlignment="1">
      <alignment horizontal="right" vertical="center" wrapText="1"/>
    </xf>
    <xf numFmtId="43" fontId="29" fillId="0" borderId="23" xfId="6" applyNumberFormat="1" applyFont="1" applyBorder="1" applyAlignment="1">
      <alignment horizontal="right" vertical="center" wrapText="1"/>
    </xf>
    <xf numFmtId="43" fontId="28" fillId="0" borderId="28" xfId="6" applyNumberFormat="1" applyFont="1" applyFill="1" applyBorder="1" applyAlignment="1">
      <alignment horizontal="right" vertical="center" wrapText="1"/>
    </xf>
    <xf numFmtId="4" fontId="40" fillId="0" borderId="9" xfId="6" applyNumberFormat="1" applyFont="1" applyFill="1" applyBorder="1"/>
    <xf numFmtId="4" fontId="40" fillId="0" borderId="11" xfId="6" applyNumberFormat="1" applyFont="1" applyFill="1" applyBorder="1"/>
    <xf numFmtId="43" fontId="40" fillId="0" borderId="11" xfId="6" applyNumberFormat="1" applyFont="1" applyFill="1" applyBorder="1"/>
    <xf numFmtId="43" fontId="12" fillId="0" borderId="11" xfId="9" applyFont="1" applyFill="1" applyBorder="1"/>
    <xf numFmtId="43" fontId="12" fillId="2" borderId="11" xfId="9" applyFont="1" applyFill="1" applyBorder="1"/>
    <xf numFmtId="0" fontId="25" fillId="2" borderId="4" xfId="6" applyFont="1" applyFill="1" applyBorder="1" applyAlignment="1">
      <alignment horizontal="left"/>
    </xf>
    <xf numFmtId="43" fontId="7" fillId="0" borderId="10" xfId="0" applyNumberFormat="1" applyFont="1" applyBorder="1"/>
    <xf numFmtId="0" fontId="8" fillId="0" borderId="7" xfId="0" applyFont="1" applyFill="1" applyBorder="1"/>
    <xf numFmtId="43" fontId="8" fillId="0" borderId="6" xfId="0" applyNumberFormat="1" applyFont="1" applyFill="1" applyBorder="1"/>
    <xf numFmtId="43" fontId="5" fillId="2" borderId="11" xfId="9" applyFont="1" applyFill="1" applyBorder="1"/>
    <xf numFmtId="43" fontId="12" fillId="0" borderId="30" xfId="9" applyFont="1" applyBorder="1"/>
    <xf numFmtId="43" fontId="12" fillId="0" borderId="14" xfId="9" applyFont="1" applyBorder="1"/>
    <xf numFmtId="43" fontId="12" fillId="0" borderId="20" xfId="9" applyFont="1" applyBorder="1" applyAlignment="1">
      <alignment horizontal="right" vertical="center"/>
    </xf>
    <xf numFmtId="43" fontId="29" fillId="0" borderId="30" xfId="9" applyFont="1" applyBorder="1" applyAlignment="1">
      <alignment vertical="center" wrapText="1"/>
    </xf>
    <xf numFmtId="0" fontId="12" fillId="0" borderId="2" xfId="6" applyFont="1" applyFill="1" applyBorder="1"/>
    <xf numFmtId="0" fontId="12" fillId="0" borderId="0" xfId="6" applyFont="1" applyFill="1" applyBorder="1"/>
    <xf numFmtId="0" fontId="14" fillId="0" borderId="0" xfId="6" applyFont="1" applyBorder="1"/>
    <xf numFmtId="4" fontId="15" fillId="0" borderId="14" xfId="5" applyNumberFormat="1" applyFont="1" applyFill="1" applyBorder="1" applyAlignment="1">
      <alignment horizontal="right" vertical="center"/>
    </xf>
    <xf numFmtId="43" fontId="12" fillId="0" borderId="1" xfId="6" applyNumberFormat="1" applyFont="1" applyFill="1" applyBorder="1"/>
    <xf numFmtId="43" fontId="12" fillId="0" borderId="4" xfId="6" applyNumberFormat="1" applyFont="1" applyFill="1" applyBorder="1"/>
    <xf numFmtId="43" fontId="0" fillId="0" borderId="0" xfId="0" applyNumberFormat="1"/>
    <xf numFmtId="43" fontId="3" fillId="0" borderId="0" xfId="10" applyNumberFormat="1" applyFont="1"/>
    <xf numFmtId="43" fontId="4" fillId="2" borderId="11" xfId="9" applyFont="1" applyFill="1" applyBorder="1"/>
    <xf numFmtId="43" fontId="5" fillId="2" borderId="9" xfId="9" applyFont="1" applyFill="1" applyBorder="1"/>
    <xf numFmtId="43" fontId="5" fillId="2" borderId="3" xfId="9" applyFont="1" applyFill="1" applyBorder="1"/>
    <xf numFmtId="43" fontId="5" fillId="2" borderId="5" xfId="9" applyFont="1" applyFill="1" applyBorder="1"/>
    <xf numFmtId="43" fontId="8" fillId="0" borderId="10" xfId="0" applyNumberFormat="1" applyFont="1" applyFill="1" applyBorder="1"/>
    <xf numFmtId="43" fontId="15" fillId="0" borderId="28" xfId="5" applyNumberFormat="1" applyFont="1" applyFill="1" applyBorder="1" applyAlignment="1">
      <alignment horizontal="right" vertical="center"/>
    </xf>
    <xf numFmtId="0" fontId="3" fillId="0" borderId="28" xfId="10" applyFont="1" applyFill="1" applyBorder="1" applyAlignment="1">
      <alignment horizontal="left" indent="5"/>
    </xf>
    <xf numFmtId="0" fontId="14" fillId="0" borderId="16" xfId="5" applyFont="1" applyFill="1" applyBorder="1" applyAlignment="1">
      <alignment horizontal="left" vertical="center" indent="2"/>
    </xf>
    <xf numFmtId="0" fontId="42" fillId="0" borderId="0" xfId="0" applyFont="1" applyFill="1"/>
    <xf numFmtId="0" fontId="42" fillId="0" borderId="0" xfId="0" applyFont="1" applyFill="1" applyBorder="1"/>
    <xf numFmtId="4" fontId="13" fillId="0" borderId="4" xfId="6" applyNumberFormat="1" applyFont="1" applyFill="1" applyBorder="1"/>
    <xf numFmtId="4" fontId="13" fillId="0" borderId="11" xfId="6" applyNumberFormat="1" applyFont="1" applyFill="1" applyBorder="1"/>
    <xf numFmtId="0" fontId="42" fillId="0" borderId="0" xfId="0" applyFont="1"/>
    <xf numFmtId="43" fontId="42" fillId="0" borderId="0" xfId="0" applyNumberFormat="1" applyFont="1"/>
    <xf numFmtId="0" fontId="18" fillId="6" borderId="23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8" fillId="6" borderId="6" xfId="0" applyFont="1" applyFill="1" applyBorder="1"/>
    <xf numFmtId="0" fontId="32" fillId="6" borderId="27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31" fillId="6" borderId="26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 applyProtection="1">
      <alignment vertical="center"/>
    </xf>
    <xf numFmtId="3" fontId="18" fillId="6" borderId="14" xfId="0" applyNumberFormat="1" applyFont="1" applyFill="1" applyBorder="1" applyAlignment="1" applyProtection="1">
      <alignment horizontal="center" vertical="center" wrapText="1"/>
    </xf>
    <xf numFmtId="3" fontId="18" fillId="6" borderId="14" xfId="0" applyNumberFormat="1" applyFont="1" applyFill="1" applyBorder="1" applyAlignment="1" applyProtection="1">
      <alignment horizontal="center" wrapText="1"/>
    </xf>
    <xf numFmtId="0" fontId="12" fillId="6" borderId="9" xfId="6" applyFont="1" applyFill="1" applyBorder="1" applyAlignment="1">
      <alignment horizontal="center"/>
    </xf>
    <xf numFmtId="0" fontId="12" fillId="6" borderId="9" xfId="6" applyFont="1" applyFill="1" applyBorder="1" applyAlignment="1">
      <alignment horizontal="center" wrapText="1"/>
    </xf>
    <xf numFmtId="0" fontId="15" fillId="6" borderId="27" xfId="5" applyFont="1" applyFill="1" applyBorder="1" applyAlignment="1">
      <alignment horizontal="center" vertical="center"/>
    </xf>
    <xf numFmtId="0" fontId="15" fillId="6" borderId="27" xfId="5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horizontal="center" vertical="center"/>
    </xf>
    <xf numFmtId="0" fontId="15" fillId="6" borderId="17" xfId="6" applyFont="1" applyFill="1" applyBorder="1" applyAlignment="1">
      <alignment horizontal="center" vertical="center"/>
    </xf>
    <xf numFmtId="0" fontId="15" fillId="6" borderId="26" xfId="6" applyFont="1" applyFill="1" applyBorder="1" applyAlignment="1">
      <alignment horizontal="center" vertical="center" wrapText="1"/>
    </xf>
    <xf numFmtId="0" fontId="52" fillId="6" borderId="0" xfId="6" applyFont="1" applyFill="1" applyBorder="1" applyAlignment="1">
      <alignment horizontal="center" vertical="center"/>
    </xf>
    <xf numFmtId="0" fontId="53" fillId="6" borderId="30" xfId="5" applyFont="1" applyFill="1" applyBorder="1" applyAlignment="1">
      <alignment horizontal="center" vertical="center"/>
    </xf>
    <xf numFmtId="0" fontId="53" fillId="6" borderId="30" xfId="5" applyFont="1" applyFill="1" applyBorder="1" applyAlignment="1">
      <alignment horizontal="center" vertical="center" wrapText="1"/>
    </xf>
    <xf numFmtId="0" fontId="15" fillId="6" borderId="14" xfId="5" applyFont="1" applyFill="1" applyBorder="1" applyAlignment="1">
      <alignment horizontal="center" vertical="center"/>
    </xf>
    <xf numFmtId="0" fontId="15" fillId="6" borderId="14" xfId="5" applyFont="1" applyFill="1" applyBorder="1" applyAlignment="1">
      <alignment horizontal="center" vertical="center" wrapText="1"/>
    </xf>
    <xf numFmtId="0" fontId="15" fillId="6" borderId="10" xfId="5" applyFont="1" applyFill="1" applyBorder="1" applyAlignment="1">
      <alignment horizontal="center" vertical="center"/>
    </xf>
    <xf numFmtId="0" fontId="42" fillId="7" borderId="0" xfId="0" applyFont="1" applyFill="1"/>
    <xf numFmtId="0" fontId="54" fillId="0" borderId="0" xfId="0" applyFont="1" applyFill="1"/>
    <xf numFmtId="0" fontId="2" fillId="0" borderId="4" xfId="6" applyFont="1" applyBorder="1" applyAlignment="1">
      <alignment horizontal="right"/>
    </xf>
    <xf numFmtId="0" fontId="2" fillId="0" borderId="5" xfId="6" applyFont="1" applyBorder="1"/>
    <xf numFmtId="43" fontId="2" fillId="0" borderId="11" xfId="9" applyFont="1" applyFill="1" applyBorder="1"/>
    <xf numFmtId="43" fontId="2" fillId="0" borderId="11" xfId="9" applyFont="1" applyBorder="1"/>
    <xf numFmtId="43" fontId="2" fillId="0" borderId="11" xfId="6" applyNumberFormat="1" applyFont="1" applyBorder="1"/>
    <xf numFmtId="43" fontId="2" fillId="0" borderId="11" xfId="8" applyNumberFormat="1" applyFont="1" applyBorder="1"/>
    <xf numFmtId="43" fontId="2" fillId="0" borderId="11" xfId="6" applyNumberFormat="1" applyFont="1" applyFill="1" applyBorder="1"/>
    <xf numFmtId="0" fontId="2" fillId="0" borderId="6" xfId="6" applyFont="1" applyBorder="1" applyAlignment="1">
      <alignment horizontal="right"/>
    </xf>
    <xf numFmtId="0" fontId="2" fillId="0" borderId="8" xfId="6" applyFont="1" applyBorder="1"/>
    <xf numFmtId="0" fontId="2" fillId="0" borderId="0" xfId="6" applyFont="1" applyBorder="1"/>
    <xf numFmtId="43" fontId="2" fillId="0" borderId="4" xfId="8" applyNumberFormat="1" applyFont="1" applyFill="1" applyBorder="1"/>
    <xf numFmtId="43" fontId="2" fillId="0" borderId="11" xfId="8" applyNumberFormat="1" applyFont="1" applyFill="1" applyBorder="1"/>
    <xf numFmtId="43" fontId="42" fillId="9" borderId="0" xfId="0" applyNumberFormat="1" applyFont="1" applyFill="1"/>
    <xf numFmtId="43" fontId="2" fillId="0" borderId="4" xfId="6" applyNumberFormat="1" applyFont="1" applyFill="1" applyBorder="1"/>
    <xf numFmtId="43" fontId="2" fillId="0" borderId="4" xfId="6" applyNumberFormat="1" applyFont="1" applyBorder="1"/>
    <xf numFmtId="43" fontId="2" fillId="0" borderId="10" xfId="6" applyNumberFormat="1" applyFont="1" applyBorder="1"/>
    <xf numFmtId="165" fontId="15" fillId="6" borderId="0" xfId="5" applyNumberFormat="1" applyFont="1" applyFill="1" applyBorder="1" applyAlignment="1" applyProtection="1">
      <alignment horizontal="center"/>
    </xf>
    <xf numFmtId="0" fontId="0" fillId="0" borderId="0" xfId="0" applyFont="1" applyFill="1"/>
    <xf numFmtId="3" fontId="1" fillId="0" borderId="0" xfId="6" applyNumberFormat="1" applyFont="1" applyFill="1" applyBorder="1" applyAlignment="1">
      <alignment horizontal="right" vertical="center"/>
    </xf>
    <xf numFmtId="0" fontId="1" fillId="2" borderId="0" xfId="11" applyFont="1" applyFill="1" applyBorder="1"/>
    <xf numFmtId="0" fontId="1" fillId="0" borderId="0" xfId="11" applyFont="1" applyAlignment="1">
      <alignment vertical="center"/>
    </xf>
    <xf numFmtId="43" fontId="1" fillId="0" borderId="0" xfId="11" applyNumberFormat="1" applyFont="1" applyAlignment="1">
      <alignment vertical="center"/>
    </xf>
    <xf numFmtId="0" fontId="1" fillId="0" borderId="0" xfId="10" applyFont="1" applyAlignment="1">
      <alignment vertical="center"/>
    </xf>
    <xf numFmtId="43" fontId="1" fillId="0" borderId="0" xfId="10" applyNumberFormat="1" applyFont="1" applyAlignment="1">
      <alignment vertical="center"/>
    </xf>
    <xf numFmtId="43" fontId="0" fillId="0" borderId="0" xfId="0" applyNumberFormat="1" applyFont="1" applyFill="1"/>
    <xf numFmtId="43" fontId="0" fillId="7" borderId="0" xfId="0" applyNumberFormat="1" applyFont="1" applyFill="1"/>
    <xf numFmtId="43" fontId="0" fillId="8" borderId="0" xfId="0" applyNumberFormat="1" applyFont="1" applyFill="1"/>
    <xf numFmtId="0" fontId="0" fillId="8" borderId="0" xfId="0" applyFont="1" applyFill="1"/>
    <xf numFmtId="0" fontId="0" fillId="7" borderId="0" xfId="0" applyFont="1" applyFill="1"/>
    <xf numFmtId="43" fontId="0" fillId="9" borderId="0" xfId="0" applyNumberFormat="1" applyFont="1" applyFill="1"/>
    <xf numFmtId="4" fontId="1" fillId="0" borderId="0" xfId="6" applyNumberFormat="1" applyFont="1" applyFill="1" applyBorder="1"/>
    <xf numFmtId="0" fontId="0" fillId="0" borderId="0" xfId="0" applyFont="1" applyFill="1" applyBorder="1"/>
    <xf numFmtId="0" fontId="0" fillId="7" borderId="0" xfId="0" applyFont="1" applyFill="1" applyBorder="1"/>
    <xf numFmtId="43" fontId="25" fillId="8" borderId="0" xfId="0" applyNumberFormat="1" applyFont="1" applyFill="1" applyAlignment="1">
      <alignment horizontal="center"/>
    </xf>
    <xf numFmtId="0" fontId="0" fillId="8" borderId="0" xfId="0" applyFont="1" applyFill="1" applyBorder="1"/>
    <xf numFmtId="0" fontId="0" fillId="9" borderId="0" xfId="0" applyFont="1" applyFill="1"/>
    <xf numFmtId="43" fontId="0" fillId="0" borderId="0" xfId="0" applyNumberFormat="1" applyFont="1" applyFill="1" applyBorder="1"/>
    <xf numFmtId="43" fontId="0" fillId="0" borderId="0" xfId="9" applyFont="1" applyFill="1" applyBorder="1"/>
    <xf numFmtId="43" fontId="0" fillId="7" borderId="0" xfId="0" applyNumberFormat="1" applyFont="1" applyFill="1" applyBorder="1"/>
    <xf numFmtId="43" fontId="1" fillId="0" borderId="0" xfId="9" applyFont="1" applyFill="1" applyBorder="1"/>
    <xf numFmtId="43" fontId="55" fillId="0" borderId="0" xfId="0" applyNumberFormat="1" applyFont="1" applyFill="1"/>
    <xf numFmtId="43" fontId="0" fillId="8" borderId="0" xfId="0" applyNumberFormat="1" applyFont="1" applyFill="1" applyBorder="1"/>
    <xf numFmtId="4" fontId="0" fillId="0" borderId="0" xfId="0" applyNumberFormat="1" applyFont="1" applyFill="1"/>
    <xf numFmtId="43" fontId="0" fillId="0" borderId="0" xfId="9" applyFont="1" applyFill="1"/>
    <xf numFmtId="43" fontId="42" fillId="9" borderId="0" xfId="9" applyFont="1" applyFill="1"/>
    <xf numFmtId="43" fontId="25" fillId="0" borderId="14" xfId="0" applyNumberFormat="1" applyFont="1" applyFill="1" applyBorder="1"/>
    <xf numFmtId="0" fontId="25" fillId="0" borderId="14" xfId="0" applyFont="1" applyFill="1" applyBorder="1"/>
    <xf numFmtId="43" fontId="12" fillId="0" borderId="14" xfId="0" applyNumberFormat="1" applyFont="1" applyFill="1" applyBorder="1"/>
    <xf numFmtId="0" fontId="12" fillId="0" borderId="14" xfId="0" applyFont="1" applyFill="1" applyBorder="1"/>
    <xf numFmtId="2" fontId="5" fillId="2" borderId="5" xfId="9" applyNumberFormat="1" applyFont="1" applyFill="1" applyBorder="1"/>
    <xf numFmtId="2" fontId="13" fillId="2" borderId="5" xfId="9" applyNumberFormat="1" applyFont="1" applyFill="1" applyBorder="1"/>
    <xf numFmtId="0" fontId="46" fillId="6" borderId="1" xfId="1" applyFont="1" applyFill="1" applyBorder="1" applyAlignment="1">
      <alignment horizontal="center"/>
    </xf>
    <xf numFmtId="0" fontId="46" fillId="6" borderId="2" xfId="1" applyFont="1" applyFill="1" applyBorder="1" applyAlignment="1">
      <alignment horizontal="center"/>
    </xf>
    <xf numFmtId="0" fontId="46" fillId="6" borderId="3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0" fontId="9" fillId="6" borderId="5" xfId="1" applyFont="1" applyFill="1" applyBorder="1" applyAlignment="1">
      <alignment horizontal="center"/>
    </xf>
    <xf numFmtId="0" fontId="9" fillId="6" borderId="6" xfId="2" applyNumberFormat="1" applyFont="1" applyFill="1" applyBorder="1" applyAlignment="1">
      <alignment horizontal="center" vertical="center"/>
    </xf>
    <xf numFmtId="0" fontId="9" fillId="6" borderId="7" xfId="2" applyNumberFormat="1" applyFont="1" applyFill="1" applyBorder="1" applyAlignment="1">
      <alignment horizontal="center" vertical="center"/>
    </xf>
    <xf numFmtId="0" fontId="9" fillId="6" borderId="8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1" fillId="6" borderId="1" xfId="1" applyFont="1" applyFill="1" applyBorder="1" applyAlignment="1">
      <alignment horizontal="center" vertical="center" wrapText="1"/>
    </xf>
    <xf numFmtId="0" fontId="41" fillId="6" borderId="3" xfId="1" applyFont="1" applyFill="1" applyBorder="1" applyAlignment="1">
      <alignment horizontal="center" vertical="center" wrapText="1"/>
    </xf>
    <xf numFmtId="0" fontId="41" fillId="6" borderId="6" xfId="1" applyFont="1" applyFill="1" applyBorder="1" applyAlignment="1">
      <alignment horizontal="center" vertical="center" wrapText="1"/>
    </xf>
    <xf numFmtId="0" fontId="41" fillId="6" borderId="8" xfId="1" applyFont="1" applyFill="1" applyBorder="1" applyAlignment="1">
      <alignment horizontal="center" vertical="center" wrapText="1"/>
    </xf>
    <xf numFmtId="0" fontId="41" fillId="6" borderId="9" xfId="1" applyFont="1" applyFill="1" applyBorder="1" applyAlignment="1">
      <alignment horizontal="center" vertical="center" wrapText="1"/>
    </xf>
    <xf numFmtId="0" fontId="41" fillId="6" borderId="10" xfId="1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vertical="center"/>
    </xf>
    <xf numFmtId="0" fontId="9" fillId="6" borderId="3" xfId="3" applyFont="1" applyFill="1" applyBorder="1" applyAlignment="1">
      <alignment vertical="center"/>
    </xf>
    <xf numFmtId="0" fontId="9" fillId="6" borderId="7" xfId="3" applyFont="1" applyFill="1" applyBorder="1" applyAlignment="1">
      <alignment vertical="center"/>
    </xf>
    <xf numFmtId="0" fontId="9" fillId="6" borderId="8" xfId="3" applyFont="1" applyFill="1" applyBorder="1" applyAlignment="1">
      <alignment vertical="center"/>
    </xf>
    <xf numFmtId="0" fontId="9" fillId="6" borderId="1" xfId="3" applyFont="1" applyFill="1" applyBorder="1" applyAlignment="1">
      <alignment horizontal="right" vertical="top"/>
    </xf>
    <xf numFmtId="0" fontId="9" fillId="6" borderId="6" xfId="3" applyFont="1" applyFill="1" applyBorder="1" applyAlignment="1">
      <alignment horizontal="right" vertical="top"/>
    </xf>
    <xf numFmtId="0" fontId="9" fillId="4" borderId="7" xfId="1" applyNumberFormat="1" applyFont="1" applyFill="1" applyBorder="1" applyAlignment="1" applyProtection="1">
      <alignment horizontal="center"/>
      <protection locked="0"/>
    </xf>
    <xf numFmtId="0" fontId="33" fillId="0" borderId="29" xfId="0" applyFont="1" applyBorder="1" applyAlignment="1">
      <alignment vertical="center" wrapText="1"/>
    </xf>
    <xf numFmtId="0" fontId="26" fillId="0" borderId="16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justify" vertical="center" wrapText="1"/>
    </xf>
    <xf numFmtId="0" fontId="36" fillId="0" borderId="26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36" fillId="0" borderId="23" xfId="0" applyFont="1" applyBorder="1" applyAlignment="1">
      <alignment horizontal="justify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justify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47" fillId="6" borderId="18" xfId="0" applyFont="1" applyFill="1" applyBorder="1" applyAlignment="1">
      <alignment horizontal="center" vertical="center"/>
    </xf>
    <xf numFmtId="0" fontId="47" fillId="6" borderId="19" xfId="0" applyFont="1" applyFill="1" applyBorder="1" applyAlignment="1">
      <alignment horizontal="center" vertical="center"/>
    </xf>
    <xf numFmtId="0" fontId="47" fillId="6" borderId="20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2" fontId="24" fillId="6" borderId="1" xfId="0" applyNumberFormat="1" applyFont="1" applyFill="1" applyBorder="1" applyAlignment="1" applyProtection="1">
      <alignment horizontal="center" vertical="top" wrapText="1"/>
      <protection locked="0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 vertical="center"/>
    </xf>
    <xf numFmtId="0" fontId="18" fillId="6" borderId="5" xfId="0" applyFont="1" applyFill="1" applyBorder="1" applyAlignment="1" applyProtection="1">
      <alignment horizontal="center" vertical="center"/>
    </xf>
    <xf numFmtId="2" fontId="18" fillId="6" borderId="4" xfId="0" applyNumberFormat="1" applyFont="1" applyFill="1" applyBorder="1" applyAlignment="1" applyProtection="1">
      <alignment horizontal="center" vertical="center"/>
    </xf>
    <xf numFmtId="2" fontId="18" fillId="6" borderId="0" xfId="0" applyNumberFormat="1" applyFont="1" applyFill="1" applyBorder="1" applyAlignment="1" applyProtection="1">
      <alignment horizontal="center" vertical="center"/>
    </xf>
    <xf numFmtId="2" fontId="18" fillId="6" borderId="5" xfId="0" applyNumberFormat="1" applyFont="1" applyFill="1" applyBorder="1" applyAlignment="1" applyProtection="1">
      <alignment horizontal="center" vertical="center"/>
    </xf>
    <xf numFmtId="0" fontId="18" fillId="6" borderId="6" xfId="0" applyFont="1" applyFill="1" applyBorder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5" fillId="2" borderId="0" xfId="6" applyFill="1" applyBorder="1" applyAlignment="1">
      <alignment horizontal="left" wrapText="1"/>
    </xf>
    <xf numFmtId="0" fontId="12" fillId="0" borderId="0" xfId="6" applyFont="1" applyAlignment="1">
      <alignment horizontal="right"/>
    </xf>
    <xf numFmtId="0" fontId="12" fillId="6" borderId="14" xfId="6" applyFont="1" applyFill="1" applyBorder="1" applyAlignment="1">
      <alignment horizontal="center" vertical="center" wrapText="1"/>
    </xf>
    <xf numFmtId="3" fontId="12" fillId="6" borderId="14" xfId="6" applyNumberFormat="1" applyFont="1" applyFill="1" applyBorder="1" applyAlignment="1">
      <alignment horizontal="center"/>
    </xf>
    <xf numFmtId="3" fontId="12" fillId="6" borderId="9" xfId="6" applyNumberFormat="1" applyFont="1" applyFill="1" applyBorder="1" applyAlignment="1">
      <alignment horizontal="center"/>
    </xf>
    <xf numFmtId="0" fontId="12" fillId="6" borderId="14" xfId="6" applyFont="1" applyFill="1" applyBorder="1" applyAlignment="1">
      <alignment horizontal="center"/>
    </xf>
    <xf numFmtId="0" fontId="44" fillId="6" borderId="6" xfId="6" applyFont="1" applyFill="1" applyBorder="1" applyAlignment="1">
      <alignment horizontal="center"/>
    </xf>
    <xf numFmtId="0" fontId="44" fillId="6" borderId="7" xfId="6" applyFont="1" applyFill="1" applyBorder="1" applyAlignment="1">
      <alignment horizontal="center"/>
    </xf>
    <xf numFmtId="0" fontId="44" fillId="6" borderId="8" xfId="6" applyFont="1" applyFill="1" applyBorder="1" applyAlignment="1">
      <alignment horizontal="center"/>
    </xf>
    <xf numFmtId="0" fontId="45" fillId="6" borderId="4" xfId="6" applyFont="1" applyFill="1" applyBorder="1" applyAlignment="1">
      <alignment horizontal="center"/>
    </xf>
    <xf numFmtId="0" fontId="45" fillId="6" borderId="0" xfId="6" applyFont="1" applyFill="1" applyBorder="1" applyAlignment="1">
      <alignment horizontal="center"/>
    </xf>
    <xf numFmtId="0" fontId="45" fillId="6" borderId="5" xfId="6" applyFont="1" applyFill="1" applyBorder="1" applyAlignment="1">
      <alignment horizontal="center"/>
    </xf>
    <xf numFmtId="0" fontId="48" fillId="6" borderId="1" xfId="6" applyFont="1" applyFill="1" applyBorder="1" applyAlignment="1">
      <alignment horizontal="center" vertical="center"/>
    </xf>
    <xf numFmtId="0" fontId="48" fillId="6" borderId="2" xfId="6" applyFont="1" applyFill="1" applyBorder="1" applyAlignment="1">
      <alignment horizontal="center" vertical="center"/>
    </xf>
    <xf numFmtId="0" fontId="48" fillId="6" borderId="3" xfId="6" applyFont="1" applyFill="1" applyBorder="1" applyAlignment="1">
      <alignment horizontal="center" vertical="center"/>
    </xf>
    <xf numFmtId="165" fontId="43" fillId="6" borderId="1" xfId="5" applyNumberFormat="1" applyFont="1" applyFill="1" applyBorder="1" applyAlignment="1" applyProtection="1">
      <alignment horizontal="center"/>
    </xf>
    <xf numFmtId="165" fontId="43" fillId="6" borderId="2" xfId="5" applyNumberFormat="1" applyFont="1" applyFill="1" applyBorder="1" applyAlignment="1" applyProtection="1">
      <alignment horizontal="center"/>
    </xf>
    <xf numFmtId="165" fontId="43" fillId="6" borderId="3" xfId="5" applyNumberFormat="1" applyFont="1" applyFill="1" applyBorder="1" applyAlignment="1" applyProtection="1">
      <alignment horizontal="center"/>
    </xf>
    <xf numFmtId="165" fontId="43" fillId="6" borderId="4" xfId="5" applyNumberFormat="1" applyFont="1" applyFill="1" applyBorder="1" applyAlignment="1" applyProtection="1">
      <alignment horizontal="center"/>
      <protection locked="0"/>
    </xf>
    <xf numFmtId="165" fontId="43" fillId="6" borderId="0" xfId="5" applyNumberFormat="1" applyFont="1" applyFill="1" applyBorder="1" applyAlignment="1" applyProtection="1">
      <alignment horizontal="center"/>
      <protection locked="0"/>
    </xf>
    <xf numFmtId="165" fontId="43" fillId="6" borderId="5" xfId="5" applyNumberFormat="1" applyFont="1" applyFill="1" applyBorder="1" applyAlignment="1" applyProtection="1">
      <alignment horizontal="center"/>
      <protection locked="0"/>
    </xf>
    <xf numFmtId="165" fontId="43" fillId="6" borderId="4" xfId="5" applyNumberFormat="1" applyFont="1" applyFill="1" applyBorder="1" applyAlignment="1" applyProtection="1">
      <alignment horizontal="center"/>
    </xf>
    <xf numFmtId="165" fontId="43" fillId="6" borderId="0" xfId="5" applyNumberFormat="1" applyFont="1" applyFill="1" applyBorder="1" applyAlignment="1" applyProtection="1">
      <alignment horizontal="center"/>
    </xf>
    <xf numFmtId="165" fontId="43" fillId="6" borderId="5" xfId="5" applyNumberFormat="1" applyFont="1" applyFill="1" applyBorder="1" applyAlignment="1" applyProtection="1">
      <alignment horizontal="center"/>
    </xf>
    <xf numFmtId="165" fontId="43" fillId="6" borderId="6" xfId="5" applyNumberFormat="1" applyFont="1" applyFill="1" applyBorder="1" applyAlignment="1" applyProtection="1">
      <alignment horizontal="center"/>
    </xf>
    <xf numFmtId="165" fontId="43" fillId="6" borderId="7" xfId="5" applyNumberFormat="1" applyFont="1" applyFill="1" applyBorder="1" applyAlignment="1" applyProtection="1">
      <alignment horizontal="center"/>
    </xf>
    <xf numFmtId="165" fontId="43" fillId="6" borderId="8" xfId="5" applyNumberFormat="1" applyFont="1" applyFill="1" applyBorder="1" applyAlignment="1" applyProtection="1">
      <alignment horizontal="center"/>
    </xf>
    <xf numFmtId="0" fontId="15" fillId="6" borderId="1" xfId="5" applyFont="1" applyFill="1" applyBorder="1" applyAlignment="1">
      <alignment horizontal="center" vertical="center"/>
    </xf>
    <xf numFmtId="0" fontId="15" fillId="6" borderId="3" xfId="5" applyFont="1" applyFill="1" applyBorder="1" applyAlignment="1">
      <alignment horizontal="center" vertical="center"/>
    </xf>
    <xf numFmtId="0" fontId="15" fillId="6" borderId="4" xfId="5" applyFont="1" applyFill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/>
    </xf>
    <xf numFmtId="0" fontId="15" fillId="6" borderId="8" xfId="5" applyFont="1" applyFill="1" applyBorder="1" applyAlignment="1">
      <alignment horizontal="center" vertical="center"/>
    </xf>
    <xf numFmtId="0" fontId="15" fillId="6" borderId="12" xfId="5" applyFont="1" applyFill="1" applyBorder="1" applyAlignment="1">
      <alignment horizontal="center" vertical="center"/>
    </xf>
    <xf numFmtId="0" fontId="15" fillId="6" borderId="13" xfId="5" applyFont="1" applyFill="1" applyBorder="1" applyAlignment="1">
      <alignment horizontal="center" vertical="center"/>
    </xf>
    <xf numFmtId="0" fontId="15" fillId="6" borderId="9" xfId="5" applyFont="1" applyFill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24" xfId="5" applyFont="1" applyFill="1" applyBorder="1" applyAlignment="1">
      <alignment horizontal="center" vertical="center"/>
    </xf>
    <xf numFmtId="0" fontId="15" fillId="6" borderId="27" xfId="5" applyFont="1" applyFill="1" applyBorder="1" applyAlignment="1">
      <alignment horizontal="center" vertical="center"/>
    </xf>
    <xf numFmtId="0" fontId="15" fillId="6" borderId="30" xfId="5" applyFont="1" applyFill="1" applyBorder="1" applyAlignment="1">
      <alignment horizontal="center" vertical="center"/>
    </xf>
    <xf numFmtId="165" fontId="50" fillId="6" borderId="21" xfId="5" applyNumberFormat="1" applyFont="1" applyFill="1" applyBorder="1" applyAlignment="1" applyProtection="1">
      <alignment horizontal="center" vertical="center"/>
    </xf>
    <xf numFmtId="165" fontId="50" fillId="6" borderId="29" xfId="5" applyNumberFormat="1" applyFont="1" applyFill="1" applyBorder="1" applyAlignment="1" applyProtection="1">
      <alignment horizontal="center" vertical="center"/>
    </xf>
    <xf numFmtId="165" fontId="50" fillId="6" borderId="22" xfId="5" applyNumberFormat="1" applyFont="1" applyFill="1" applyBorder="1" applyAlignment="1" applyProtection="1">
      <alignment horizontal="center" vertical="center"/>
    </xf>
    <xf numFmtId="165" fontId="49" fillId="6" borderId="16" xfId="5" applyNumberFormat="1" applyFont="1" applyFill="1" applyBorder="1" applyAlignment="1" applyProtection="1">
      <alignment horizontal="center"/>
      <protection locked="0"/>
    </xf>
    <xf numFmtId="165" fontId="49" fillId="6" borderId="0" xfId="5" applyNumberFormat="1" applyFont="1" applyFill="1" applyBorder="1" applyAlignment="1" applyProtection="1">
      <alignment horizontal="center"/>
      <protection locked="0"/>
    </xf>
    <xf numFmtId="165" fontId="49" fillId="6" borderId="23" xfId="5" applyNumberFormat="1" applyFont="1" applyFill="1" applyBorder="1" applyAlignment="1" applyProtection="1">
      <alignment horizontal="center"/>
      <protection locked="0"/>
    </xf>
    <xf numFmtId="165" fontId="49" fillId="6" borderId="16" xfId="5" applyNumberFormat="1" applyFont="1" applyFill="1" applyBorder="1" applyAlignment="1" applyProtection="1">
      <alignment horizontal="center"/>
    </xf>
    <xf numFmtId="165" fontId="49" fillId="6" borderId="0" xfId="5" applyNumberFormat="1" applyFont="1" applyFill="1" applyBorder="1" applyAlignment="1" applyProtection="1">
      <alignment horizontal="center"/>
    </xf>
    <xf numFmtId="165" fontId="49" fillId="6" borderId="23" xfId="5" applyNumberFormat="1" applyFont="1" applyFill="1" applyBorder="1" applyAlignment="1" applyProtection="1">
      <alignment horizontal="center"/>
    </xf>
    <xf numFmtId="165" fontId="49" fillId="6" borderId="25" xfId="5" applyNumberFormat="1" applyFont="1" applyFill="1" applyBorder="1" applyAlignment="1" applyProtection="1">
      <alignment horizontal="center"/>
    </xf>
    <xf numFmtId="165" fontId="49" fillId="6" borderId="17" xfId="5" applyNumberFormat="1" applyFont="1" applyFill="1" applyBorder="1" applyAlignment="1" applyProtection="1">
      <alignment horizontal="center"/>
    </xf>
    <xf numFmtId="165" fontId="49" fillId="6" borderId="26" xfId="5" applyNumberFormat="1" applyFont="1" applyFill="1" applyBorder="1" applyAlignment="1" applyProtection="1">
      <alignment horizontal="center"/>
    </xf>
    <xf numFmtId="0" fontId="12" fillId="0" borderId="21" xfId="6" applyFont="1" applyBorder="1" applyAlignment="1">
      <alignment horizontal="justify" vertical="center" wrapText="1"/>
    </xf>
    <xf numFmtId="0" fontId="12" fillId="0" borderId="31" xfId="6" applyFont="1" applyBorder="1" applyAlignment="1">
      <alignment horizontal="justify" vertical="center" wrapText="1"/>
    </xf>
    <xf numFmtId="0" fontId="49" fillId="6" borderId="21" xfId="6" applyFont="1" applyFill="1" applyBorder="1" applyAlignment="1">
      <alignment horizontal="center" vertical="center"/>
    </xf>
    <xf numFmtId="0" fontId="49" fillId="6" borderId="29" xfId="6" applyFont="1" applyFill="1" applyBorder="1" applyAlignment="1">
      <alignment horizontal="center" vertical="center"/>
    </xf>
    <xf numFmtId="0" fontId="49" fillId="6" borderId="31" xfId="6" applyFont="1" applyFill="1" applyBorder="1" applyAlignment="1">
      <alignment horizontal="center" vertical="center"/>
    </xf>
    <xf numFmtId="0" fontId="49" fillId="6" borderId="16" xfId="6" applyFont="1" applyFill="1" applyBorder="1" applyAlignment="1">
      <alignment horizontal="center" vertical="center"/>
    </xf>
    <xf numFmtId="0" fontId="49" fillId="6" borderId="0" xfId="6" applyFont="1" applyFill="1" applyBorder="1" applyAlignment="1">
      <alignment horizontal="center" vertical="center"/>
    </xf>
    <xf numFmtId="0" fontId="49" fillId="6" borderId="32" xfId="6" applyFont="1" applyFill="1" applyBorder="1" applyAlignment="1">
      <alignment horizontal="center" vertical="center"/>
    </xf>
    <xf numFmtId="0" fontId="49" fillId="6" borderId="25" xfId="6" applyFont="1" applyFill="1" applyBorder="1" applyAlignment="1">
      <alignment horizontal="center" vertical="center"/>
    </xf>
    <xf numFmtId="0" fontId="49" fillId="6" borderId="17" xfId="6" applyFont="1" applyFill="1" applyBorder="1" applyAlignment="1">
      <alignment horizontal="center" vertical="center"/>
    </xf>
    <xf numFmtId="0" fontId="49" fillId="6" borderId="33" xfId="6" applyFont="1" applyFill="1" applyBorder="1" applyAlignment="1">
      <alignment horizontal="center" vertical="center"/>
    </xf>
    <xf numFmtId="0" fontId="15" fillId="6" borderId="21" xfId="6" applyFont="1" applyFill="1" applyBorder="1" applyAlignment="1">
      <alignment horizontal="center" vertical="center"/>
    </xf>
    <xf numFmtId="0" fontId="15" fillId="6" borderId="22" xfId="6" applyFont="1" applyFill="1" applyBorder="1" applyAlignment="1">
      <alignment horizontal="center" vertical="center"/>
    </xf>
    <xf numFmtId="0" fontId="15" fillId="6" borderId="25" xfId="6" applyFont="1" applyFill="1" applyBorder="1" applyAlignment="1">
      <alignment horizontal="center" vertical="center"/>
    </xf>
    <xf numFmtId="0" fontId="15" fillId="6" borderId="26" xfId="6" applyFont="1" applyFill="1" applyBorder="1" applyAlignment="1">
      <alignment horizontal="center" vertical="center"/>
    </xf>
    <xf numFmtId="0" fontId="15" fillId="6" borderId="18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15" fillId="6" borderId="24" xfId="6" applyFont="1" applyFill="1" applyBorder="1" applyAlignment="1">
      <alignment horizontal="center" vertical="center" wrapText="1"/>
    </xf>
    <xf numFmtId="0" fontId="15" fillId="6" borderId="27" xfId="6" applyFont="1" applyFill="1" applyBorder="1" applyAlignment="1">
      <alignment horizontal="center" vertical="center" wrapText="1"/>
    </xf>
    <xf numFmtId="0" fontId="52" fillId="6" borderId="24" xfId="6" applyFont="1" applyFill="1" applyBorder="1" applyAlignment="1">
      <alignment horizontal="center" vertical="center"/>
    </xf>
    <xf numFmtId="0" fontId="52" fillId="6" borderId="27" xfId="6" applyFont="1" applyFill="1" applyBorder="1" applyAlignment="1">
      <alignment horizontal="center" vertical="center"/>
    </xf>
    <xf numFmtId="0" fontId="53" fillId="6" borderId="30" xfId="5" applyFont="1" applyFill="1" applyBorder="1" applyAlignment="1">
      <alignment horizontal="center" vertical="center"/>
    </xf>
    <xf numFmtId="0" fontId="51" fillId="6" borderId="21" xfId="6" applyFont="1" applyFill="1" applyBorder="1" applyAlignment="1">
      <alignment horizontal="center" vertical="center"/>
    </xf>
    <xf numFmtId="0" fontId="51" fillId="6" borderId="29" xfId="6" applyFont="1" applyFill="1" applyBorder="1" applyAlignment="1">
      <alignment horizontal="center" vertical="center"/>
    </xf>
    <xf numFmtId="0" fontId="51" fillId="6" borderId="22" xfId="6" applyFont="1" applyFill="1" applyBorder="1" applyAlignment="1">
      <alignment horizontal="center" vertical="center"/>
    </xf>
    <xf numFmtId="0" fontId="51" fillId="6" borderId="16" xfId="6" applyFont="1" applyFill="1" applyBorder="1" applyAlignment="1">
      <alignment horizontal="center" vertical="center"/>
    </xf>
    <xf numFmtId="0" fontId="51" fillId="6" borderId="0" xfId="6" applyFont="1" applyFill="1" applyBorder="1" applyAlignment="1">
      <alignment horizontal="center" vertical="center"/>
    </xf>
    <xf numFmtId="0" fontId="51" fillId="6" borderId="23" xfId="6" applyFont="1" applyFill="1" applyBorder="1" applyAlignment="1">
      <alignment horizontal="center" vertical="center"/>
    </xf>
    <xf numFmtId="0" fontId="51" fillId="6" borderId="25" xfId="6" applyFont="1" applyFill="1" applyBorder="1" applyAlignment="1">
      <alignment horizontal="center" vertical="center"/>
    </xf>
    <xf numFmtId="0" fontId="51" fillId="6" borderId="17" xfId="6" applyFont="1" applyFill="1" applyBorder="1" applyAlignment="1">
      <alignment horizontal="center" vertical="center"/>
    </xf>
    <xf numFmtId="0" fontId="51" fillId="6" borderId="26" xfId="6" applyFont="1" applyFill="1" applyBorder="1" applyAlignment="1">
      <alignment horizontal="center" vertical="center"/>
    </xf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669788</xdr:colOff>
      <xdr:row>16</xdr:row>
      <xdr:rowOff>0</xdr:rowOff>
    </xdr:from>
    <xdr:ext cx="7694677" cy="937629"/>
    <xdr:sp macro="" textlink="">
      <xdr:nvSpPr>
        <xdr:cNvPr id="2" name="Rectángulo 1"/>
        <xdr:cNvSpPr/>
      </xdr:nvSpPr>
      <xdr:spPr>
        <a:xfrm rot="19490441">
          <a:off x="2483348" y="3996253"/>
          <a:ext cx="769467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 O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   A P L I C A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530910</xdr:colOff>
      <xdr:row>12</xdr:row>
      <xdr:rowOff>135863</xdr:rowOff>
    </xdr:from>
    <xdr:ext cx="4671357" cy="937629"/>
    <xdr:sp macro="" textlink="">
      <xdr:nvSpPr>
        <xdr:cNvPr id="2" name="Rectángulo 1"/>
        <xdr:cNvSpPr/>
      </xdr:nvSpPr>
      <xdr:spPr>
        <a:xfrm rot="19879878">
          <a:off x="3556050" y="3404843"/>
          <a:ext cx="467135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NO  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APLICA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9/INF.%20DE%20GASTOS%20SUBSIDIO%20ESTATAL/INFORME%20UTP%208260%20JUNIO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9/INF.%20DE%20GASTOS%20INGRESOS%20PROPIOS/INFORME%20UTP%200031%20JUNIO%202019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9/INF.%20DE%20GASTOS%20SUBSIDIO%20FEDERAL/INFORME%20UTP%208251%20JUNIO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9/INF.%20DE%20GASTOS%20DE%20ADMINISTRACION%20FIDEICOMISO/INFORME%20UTP%20GTOS.%20DE%20ADMON%20JUNIO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4"/>
    </sheetNames>
    <sheetDataSet>
      <sheetData sheetId="0">
        <row r="15">
          <cell r="R15">
            <v>2198780.1799999997</v>
          </cell>
        </row>
        <row r="22">
          <cell r="R22">
            <v>131048.31</v>
          </cell>
        </row>
        <row r="23">
          <cell r="R23">
            <v>40231.339999999997</v>
          </cell>
        </row>
        <row r="25">
          <cell r="R25">
            <v>21664.85</v>
          </cell>
        </row>
        <row r="49">
          <cell r="R49">
            <v>30836.79</v>
          </cell>
        </row>
        <row r="50">
          <cell r="R50">
            <v>2479</v>
          </cell>
        </row>
        <row r="63">
          <cell r="R63">
            <v>19627</v>
          </cell>
        </row>
        <row r="85">
          <cell r="R85">
            <v>3112.8599999999997</v>
          </cell>
        </row>
        <row r="102">
          <cell r="R102">
            <v>3799</v>
          </cell>
        </row>
        <row r="103">
          <cell r="R103">
            <v>190</v>
          </cell>
        </row>
        <row r="104">
          <cell r="R104">
            <v>1236</v>
          </cell>
        </row>
        <row r="112">
          <cell r="R112">
            <v>4125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4"/>
    </sheetNames>
    <sheetDataSet>
      <sheetData sheetId="0">
        <row r="13">
          <cell r="S13">
            <v>20238.86</v>
          </cell>
        </row>
        <row r="16">
          <cell r="S16">
            <v>79669.890000000014</v>
          </cell>
        </row>
        <row r="18">
          <cell r="S18">
            <v>1559.25</v>
          </cell>
        </row>
        <row r="20">
          <cell r="S20">
            <v>18767.71</v>
          </cell>
        </row>
        <row r="26">
          <cell r="S26">
            <v>1736.04</v>
          </cell>
        </row>
        <row r="29">
          <cell r="S29">
            <v>1739.3</v>
          </cell>
        </row>
        <row r="30">
          <cell r="S30">
            <v>35882.1</v>
          </cell>
        </row>
        <row r="31">
          <cell r="S31">
            <v>2000.07</v>
          </cell>
        </row>
        <row r="37">
          <cell r="S37">
            <v>3299.74</v>
          </cell>
        </row>
        <row r="43">
          <cell r="S43">
            <v>47669</v>
          </cell>
        </row>
        <row r="45">
          <cell r="S45">
            <v>3147.0169999999998</v>
          </cell>
        </row>
        <row r="46">
          <cell r="S46">
            <v>996</v>
          </cell>
        </row>
        <row r="47">
          <cell r="S47">
            <v>29293.160000000003</v>
          </cell>
        </row>
        <row r="48">
          <cell r="S48">
            <v>206.85</v>
          </cell>
        </row>
        <row r="51">
          <cell r="S51">
            <v>1728.4</v>
          </cell>
        </row>
        <row r="53">
          <cell r="S53">
            <v>1728.4</v>
          </cell>
        </row>
        <row r="56">
          <cell r="S56">
            <v>6264</v>
          </cell>
        </row>
        <row r="58">
          <cell r="S58">
            <v>26687.57</v>
          </cell>
        </row>
        <row r="59">
          <cell r="S59">
            <v>8900</v>
          </cell>
        </row>
        <row r="61">
          <cell r="S61">
            <v>1168.1200000000001</v>
          </cell>
        </row>
        <row r="63">
          <cell r="S63">
            <v>20360.22</v>
          </cell>
        </row>
        <row r="69">
          <cell r="S69">
            <v>600</v>
          </cell>
        </row>
        <row r="77">
          <cell r="S77">
            <v>722</v>
          </cell>
        </row>
        <row r="78">
          <cell r="S78">
            <v>26649.16</v>
          </cell>
        </row>
        <row r="81">
          <cell r="S81">
            <v>12665.36</v>
          </cell>
        </row>
        <row r="82">
          <cell r="S82">
            <v>10764.55</v>
          </cell>
        </row>
        <row r="83">
          <cell r="S83">
            <v>7920</v>
          </cell>
        </row>
        <row r="94">
          <cell r="S94">
            <v>2640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</sheetNames>
    <sheetDataSet>
      <sheetData sheetId="0">
        <row r="11">
          <cell r="R11">
            <v>2066533.3699999999</v>
          </cell>
        </row>
        <row r="12">
          <cell r="R12">
            <v>3822.1499999999996</v>
          </cell>
        </row>
        <row r="13">
          <cell r="R13">
            <v>6370.25</v>
          </cell>
        </row>
        <row r="19">
          <cell r="R19">
            <v>5952</v>
          </cell>
        </row>
        <row r="20">
          <cell r="R20">
            <v>121728.08</v>
          </cell>
        </row>
        <row r="21">
          <cell r="R21">
            <v>36861.360000000001</v>
          </cell>
        </row>
        <row r="23">
          <cell r="R23">
            <v>24805.4</v>
          </cell>
        </row>
        <row r="27">
          <cell r="R27">
            <v>24570.32</v>
          </cell>
        </row>
        <row r="30">
          <cell r="R30">
            <v>28157.29</v>
          </cell>
        </row>
        <row r="31">
          <cell r="R31">
            <v>24751.52</v>
          </cell>
        </row>
        <row r="32">
          <cell r="R32">
            <v>73.95</v>
          </cell>
        </row>
        <row r="33">
          <cell r="R33">
            <v>3675.55</v>
          </cell>
        </row>
        <row r="34">
          <cell r="R34">
            <v>10372.619999999999</v>
          </cell>
        </row>
        <row r="36">
          <cell r="R36">
            <v>1906.3400000000001</v>
          </cell>
        </row>
        <row r="40">
          <cell r="R40">
            <v>2280</v>
          </cell>
        </row>
        <row r="41">
          <cell r="R41">
            <v>540.07000000000005</v>
          </cell>
        </row>
        <row r="44">
          <cell r="R44">
            <v>2236.29</v>
          </cell>
        </row>
        <row r="46">
          <cell r="R46">
            <v>51</v>
          </cell>
        </row>
        <row r="47">
          <cell r="R47">
            <v>7770</v>
          </cell>
        </row>
        <row r="48">
          <cell r="R48">
            <v>115264.32999999999</v>
          </cell>
        </row>
        <row r="49">
          <cell r="R49">
            <v>13855</v>
          </cell>
        </row>
        <row r="51">
          <cell r="R51">
            <v>16062</v>
          </cell>
        </row>
        <row r="52">
          <cell r="R52">
            <v>5625.96</v>
          </cell>
        </row>
        <row r="53">
          <cell r="R53">
            <v>438.94</v>
          </cell>
        </row>
        <row r="56">
          <cell r="R56">
            <v>2186.34</v>
          </cell>
        </row>
        <row r="57">
          <cell r="R57">
            <v>12135.61</v>
          </cell>
        </row>
        <row r="62">
          <cell r="R62">
            <v>66616</v>
          </cell>
        </row>
        <row r="65">
          <cell r="R65">
            <v>4375</v>
          </cell>
        </row>
        <row r="66">
          <cell r="R66">
            <v>3368.16</v>
          </cell>
        </row>
        <row r="67">
          <cell r="R67">
            <v>7540</v>
          </cell>
        </row>
        <row r="68">
          <cell r="R68">
            <v>53479.58</v>
          </cell>
        </row>
        <row r="70">
          <cell r="R70">
            <v>1071.54</v>
          </cell>
        </row>
        <row r="72">
          <cell r="R72">
            <v>5289.6</v>
          </cell>
        </row>
        <row r="76">
          <cell r="R76">
            <v>480</v>
          </cell>
        </row>
        <row r="77">
          <cell r="R77">
            <v>14124.16</v>
          </cell>
        </row>
        <row r="79">
          <cell r="R79">
            <v>5340</v>
          </cell>
        </row>
        <row r="80">
          <cell r="R80">
            <v>8764</v>
          </cell>
        </row>
        <row r="82">
          <cell r="R82">
            <v>185741.51999999996</v>
          </cell>
        </row>
        <row r="83">
          <cell r="R83">
            <v>3700</v>
          </cell>
        </row>
        <row r="85">
          <cell r="R85">
            <v>4720.04</v>
          </cell>
        </row>
        <row r="89">
          <cell r="R89">
            <v>40000</v>
          </cell>
        </row>
        <row r="91">
          <cell r="R91">
            <v>6728</v>
          </cell>
        </row>
        <row r="92">
          <cell r="R92">
            <v>9280</v>
          </cell>
        </row>
        <row r="93">
          <cell r="R93">
            <v>4540</v>
          </cell>
        </row>
        <row r="95">
          <cell r="R95">
            <v>201028</v>
          </cell>
        </row>
        <row r="96">
          <cell r="R96">
            <v>3712</v>
          </cell>
        </row>
        <row r="97">
          <cell r="R97">
            <v>47045.72</v>
          </cell>
        </row>
        <row r="100">
          <cell r="R100">
            <v>3750</v>
          </cell>
        </row>
        <row r="103">
          <cell r="R103">
            <v>12484</v>
          </cell>
        </row>
        <row r="104">
          <cell r="R104">
            <v>90690.909999999989</v>
          </cell>
        </row>
        <row r="107">
          <cell r="R107">
            <v>12750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</sheetNames>
    <sheetDataSet>
      <sheetData sheetId="0">
        <row r="84">
          <cell r="R84">
            <v>83162.459999999992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B1" zoomScale="120" zoomScaleNormal="120" workbookViewId="0">
      <selection activeCell="B3" sqref="B3:N3"/>
    </sheetView>
  </sheetViews>
  <sheetFormatPr baseColWidth="10" defaultColWidth="11.42578125" defaultRowHeight="11.25"/>
  <cols>
    <col min="1" max="1" width="7.7109375" style="41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3.5703125" style="1" customWidth="1"/>
    <col min="7" max="7" width="13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4.140625" style="1" customWidth="1"/>
    <col min="13" max="13" width="12.5703125" style="1" customWidth="1"/>
    <col min="14" max="14" width="1.42578125" style="1" customWidth="1"/>
    <col min="15" max="16384" width="11.42578125" style="1"/>
  </cols>
  <sheetData>
    <row r="1" spans="1:14" ht="19.5" customHeight="1">
      <c r="A1" s="91"/>
      <c r="B1" s="369" t="s">
        <v>535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</row>
    <row r="2" spans="1:14" ht="13.9" customHeight="1">
      <c r="A2" s="92"/>
      <c r="B2" s="372" t="s">
        <v>127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4"/>
    </row>
    <row r="3" spans="1:14" ht="13.9" customHeight="1">
      <c r="A3" s="92"/>
      <c r="B3" s="372" t="s">
        <v>548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4"/>
    </row>
    <row r="4" spans="1:14" ht="14.25" customHeight="1">
      <c r="A4" s="93"/>
      <c r="B4" s="375" t="s">
        <v>4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4" ht="13.9" hidden="1" customHeight="1">
      <c r="B5" s="88"/>
      <c r="C5" s="89"/>
      <c r="D5" s="89" t="s">
        <v>5</v>
      </c>
      <c r="E5" s="391" t="s">
        <v>4</v>
      </c>
      <c r="F5" s="391"/>
      <c r="G5" s="391"/>
      <c r="H5" s="391"/>
      <c r="I5" s="391"/>
      <c r="J5" s="391"/>
      <c r="K5" s="391"/>
      <c r="L5" s="391"/>
      <c r="M5" s="391"/>
      <c r="N5" s="90"/>
    </row>
    <row r="6" spans="1:14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s="19" customFormat="1" ht="16.5" customHeight="1">
      <c r="A7" s="42"/>
      <c r="B7" s="294"/>
      <c r="C7" s="385" t="s">
        <v>128</v>
      </c>
      <c r="D7" s="385"/>
      <c r="E7" s="386"/>
      <c r="F7" s="383" t="s">
        <v>546</v>
      </c>
      <c r="G7" s="380" t="s">
        <v>547</v>
      </c>
      <c r="H7" s="389"/>
      <c r="I7" s="385" t="s">
        <v>128</v>
      </c>
      <c r="J7" s="385"/>
      <c r="K7" s="386"/>
      <c r="L7" s="383" t="s">
        <v>546</v>
      </c>
      <c r="M7" s="379" t="s">
        <v>547</v>
      </c>
      <c r="N7" s="380"/>
    </row>
    <row r="8" spans="1:14" s="20" customFormat="1" ht="21" customHeight="1">
      <c r="A8" s="43"/>
      <c r="B8" s="295"/>
      <c r="C8" s="387"/>
      <c r="D8" s="387"/>
      <c r="E8" s="388"/>
      <c r="F8" s="384"/>
      <c r="G8" s="382"/>
      <c r="H8" s="390"/>
      <c r="I8" s="387"/>
      <c r="J8" s="387"/>
      <c r="K8" s="388"/>
      <c r="L8" s="384"/>
      <c r="M8" s="381"/>
      <c r="N8" s="382"/>
    </row>
    <row r="9" spans="1:14">
      <c r="B9" s="13"/>
      <c r="C9" s="21" t="s">
        <v>62</v>
      </c>
      <c r="D9" s="22"/>
      <c r="E9" s="23"/>
      <c r="F9" s="30"/>
      <c r="G9" s="32"/>
      <c r="H9" s="33"/>
      <c r="I9" s="21" t="s">
        <v>74</v>
      </c>
      <c r="J9" s="21"/>
      <c r="K9" s="23"/>
      <c r="L9" s="30"/>
      <c r="M9" s="33"/>
      <c r="N9" s="14"/>
    </row>
    <row r="10" spans="1:14">
      <c r="B10" s="15"/>
      <c r="C10" s="9" t="s">
        <v>63</v>
      </c>
      <c r="D10" s="9"/>
      <c r="E10" s="24"/>
      <c r="F10" s="44"/>
      <c r="G10" s="44"/>
      <c r="H10" s="34"/>
      <c r="I10" s="9" t="s">
        <v>75</v>
      </c>
      <c r="J10" s="9"/>
      <c r="K10" s="24"/>
      <c r="L10" s="31"/>
      <c r="M10" s="34"/>
      <c r="N10" s="16"/>
    </row>
    <row r="11" spans="1:14">
      <c r="B11" s="15"/>
      <c r="C11" s="9" t="s">
        <v>372</v>
      </c>
      <c r="D11" s="7"/>
      <c r="E11" s="24"/>
      <c r="F11" s="224">
        <f>SUM(F12:F18)</f>
        <v>3562090.91</v>
      </c>
      <c r="G11" s="224">
        <f>SUM(G12:G18)</f>
        <v>2484639.48</v>
      </c>
      <c r="H11" s="34"/>
      <c r="I11" s="9" t="s">
        <v>381</v>
      </c>
      <c r="J11" s="7"/>
      <c r="K11" s="24"/>
      <c r="L11" s="224">
        <f>SUM(L12:L20)</f>
        <v>1300296.8700000001</v>
      </c>
      <c r="M11" s="228">
        <f>SUM(M12:M20)</f>
        <v>210366.67</v>
      </c>
      <c r="N11" s="16"/>
    </row>
    <row r="12" spans="1:14" ht="12" customHeight="1">
      <c r="B12" s="15"/>
      <c r="C12" s="10" t="s">
        <v>6</v>
      </c>
      <c r="D12" s="7" t="s">
        <v>3</v>
      </c>
      <c r="E12" s="24"/>
      <c r="F12" s="225">
        <v>2500</v>
      </c>
      <c r="G12" s="225"/>
      <c r="H12" s="34"/>
      <c r="I12" s="10" t="s">
        <v>6</v>
      </c>
      <c r="J12" s="7" t="s">
        <v>130</v>
      </c>
      <c r="K12" s="24"/>
      <c r="L12" s="225">
        <v>0</v>
      </c>
      <c r="M12" s="229">
        <v>0</v>
      </c>
      <c r="N12" s="16"/>
    </row>
    <row r="13" spans="1:14">
      <c r="B13" s="15"/>
      <c r="C13" s="10" t="s">
        <v>7</v>
      </c>
      <c r="D13" s="7" t="s">
        <v>2</v>
      </c>
      <c r="E13" s="24"/>
      <c r="F13" s="225">
        <v>3559590.91</v>
      </c>
      <c r="G13" s="225">
        <v>2484639.48</v>
      </c>
      <c r="H13" s="34"/>
      <c r="I13" s="10" t="s">
        <v>7</v>
      </c>
      <c r="J13" s="7" t="s">
        <v>0</v>
      </c>
      <c r="K13" s="24"/>
      <c r="L13" s="225">
        <v>939</v>
      </c>
      <c r="M13" s="229">
        <v>9541.98</v>
      </c>
      <c r="N13" s="16"/>
    </row>
    <row r="14" spans="1:14">
      <c r="B14" s="15"/>
      <c r="C14" s="10" t="s">
        <v>8</v>
      </c>
      <c r="D14" s="7" t="s">
        <v>1</v>
      </c>
      <c r="E14" s="24"/>
      <c r="F14" s="225">
        <v>0</v>
      </c>
      <c r="G14" s="225">
        <v>0</v>
      </c>
      <c r="H14" s="34"/>
      <c r="I14" s="10" t="s">
        <v>8</v>
      </c>
      <c r="J14" s="7" t="s">
        <v>131</v>
      </c>
      <c r="K14" s="24"/>
      <c r="L14" s="225">
        <v>0</v>
      </c>
      <c r="M14" s="229">
        <v>0</v>
      </c>
      <c r="N14" s="16"/>
    </row>
    <row r="15" spans="1:14">
      <c r="B15" s="15"/>
      <c r="C15" s="10" t="s">
        <v>9</v>
      </c>
      <c r="D15" s="7" t="s">
        <v>42</v>
      </c>
      <c r="E15" s="24"/>
      <c r="F15" s="225">
        <v>0</v>
      </c>
      <c r="G15" s="225">
        <v>0</v>
      </c>
      <c r="H15" s="34"/>
      <c r="I15" s="10" t="s">
        <v>9</v>
      </c>
      <c r="J15" s="7" t="s">
        <v>132</v>
      </c>
      <c r="K15" s="24"/>
      <c r="L15" s="225">
        <v>0</v>
      </c>
      <c r="M15" s="229">
        <v>0</v>
      </c>
      <c r="N15" s="16"/>
    </row>
    <row r="16" spans="1:14">
      <c r="B16" s="15"/>
      <c r="C16" s="10" t="s">
        <v>10</v>
      </c>
      <c r="D16" s="7" t="s">
        <v>43</v>
      </c>
      <c r="E16" s="24"/>
      <c r="F16" s="225">
        <v>0</v>
      </c>
      <c r="G16" s="225">
        <v>0</v>
      </c>
      <c r="H16" s="34"/>
      <c r="I16" s="10" t="s">
        <v>10</v>
      </c>
      <c r="J16" s="7" t="s">
        <v>133</v>
      </c>
      <c r="K16" s="24"/>
      <c r="L16" s="225">
        <v>0</v>
      </c>
      <c r="M16" s="229">
        <v>0</v>
      </c>
      <c r="N16" s="16"/>
    </row>
    <row r="17" spans="1:14">
      <c r="B17" s="15"/>
      <c r="C17" s="10" t="s">
        <v>11</v>
      </c>
      <c r="D17" s="7" t="s">
        <v>44</v>
      </c>
      <c r="E17" s="24"/>
      <c r="F17" s="225">
        <v>0</v>
      </c>
      <c r="G17" s="225">
        <v>0</v>
      </c>
      <c r="H17" s="34"/>
      <c r="I17" s="10" t="s">
        <v>11</v>
      </c>
      <c r="J17" s="7" t="s">
        <v>134</v>
      </c>
      <c r="K17" s="24"/>
      <c r="L17" s="225">
        <v>0</v>
      </c>
      <c r="M17" s="229">
        <v>0</v>
      </c>
      <c r="N17" s="16"/>
    </row>
    <row r="18" spans="1:14">
      <c r="B18" s="15"/>
      <c r="C18" s="10" t="s">
        <v>12</v>
      </c>
      <c r="D18" s="7" t="s">
        <v>45</v>
      </c>
      <c r="E18" s="24"/>
      <c r="F18" s="225">
        <v>0</v>
      </c>
      <c r="G18" s="225">
        <v>0</v>
      </c>
      <c r="H18" s="34"/>
      <c r="I18" s="10" t="s">
        <v>12</v>
      </c>
      <c r="J18" s="7" t="s">
        <v>135</v>
      </c>
      <c r="K18" s="24"/>
      <c r="L18" s="225">
        <v>0</v>
      </c>
      <c r="M18" s="229">
        <v>0</v>
      </c>
      <c r="N18" s="16"/>
    </row>
    <row r="19" spans="1:14">
      <c r="B19" s="15"/>
      <c r="C19" s="9" t="s">
        <v>373</v>
      </c>
      <c r="D19" s="7"/>
      <c r="E19" s="24"/>
      <c r="F19" s="224">
        <f>+F20+F21+F22+F23+F25+F26</f>
        <v>292534.73</v>
      </c>
      <c r="G19" s="224">
        <f>+G20+G21+G22+G23+G24+G25+G26</f>
        <v>6991.26</v>
      </c>
      <c r="H19" s="35"/>
      <c r="I19" s="10" t="s">
        <v>76</v>
      </c>
      <c r="J19" s="7" t="s">
        <v>136</v>
      </c>
      <c r="K19" s="24"/>
      <c r="L19" s="225">
        <v>0</v>
      </c>
      <c r="M19" s="229">
        <v>0</v>
      </c>
      <c r="N19" s="16"/>
    </row>
    <row r="20" spans="1:14">
      <c r="B20" s="15"/>
      <c r="C20" s="10" t="s">
        <v>13</v>
      </c>
      <c r="D20" s="7" t="s">
        <v>46</v>
      </c>
      <c r="E20" s="24"/>
      <c r="F20" s="225">
        <v>0</v>
      </c>
      <c r="G20" s="225">
        <v>0</v>
      </c>
      <c r="H20" s="34"/>
      <c r="I20" s="10" t="s">
        <v>77</v>
      </c>
      <c r="J20" s="7" t="s">
        <v>137</v>
      </c>
      <c r="K20" s="24"/>
      <c r="L20" s="225">
        <v>1299357.8700000001</v>
      </c>
      <c r="M20" s="229">
        <v>200824.69</v>
      </c>
      <c r="N20" s="16"/>
    </row>
    <row r="21" spans="1:14">
      <c r="B21" s="15"/>
      <c r="C21" s="10" t="s">
        <v>14</v>
      </c>
      <c r="D21" s="7" t="s">
        <v>47</v>
      </c>
      <c r="E21" s="24"/>
      <c r="F21" s="225">
        <v>0</v>
      </c>
      <c r="G21" s="225"/>
      <c r="H21" s="34"/>
      <c r="I21" s="9" t="s">
        <v>382</v>
      </c>
      <c r="J21" s="7"/>
      <c r="K21" s="24"/>
      <c r="L21" s="224">
        <f>+L22+L23+L24</f>
        <v>0</v>
      </c>
      <c r="M21" s="228">
        <f>+M22+M23+M24</f>
        <v>0</v>
      </c>
      <c r="N21" s="16"/>
    </row>
    <row r="22" spans="1:14">
      <c r="B22" s="15"/>
      <c r="C22" s="10" t="s">
        <v>15</v>
      </c>
      <c r="D22" s="7" t="s">
        <v>48</v>
      </c>
      <c r="E22" s="24"/>
      <c r="F22" s="225">
        <v>288831.5</v>
      </c>
      <c r="G22" s="225">
        <v>3288.03</v>
      </c>
      <c r="H22" s="34"/>
      <c r="I22" s="10" t="s">
        <v>13</v>
      </c>
      <c r="J22" s="7" t="s">
        <v>78</v>
      </c>
      <c r="K22" s="24"/>
      <c r="L22" s="224">
        <v>0</v>
      </c>
      <c r="M22" s="228">
        <v>0</v>
      </c>
      <c r="N22" s="16"/>
    </row>
    <row r="23" spans="1:14">
      <c r="B23" s="15"/>
      <c r="C23" s="10" t="s">
        <v>16</v>
      </c>
      <c r="D23" s="7" t="s">
        <v>49</v>
      </c>
      <c r="E23" s="24"/>
      <c r="F23" s="225">
        <v>0</v>
      </c>
      <c r="G23" s="225">
        <v>0</v>
      </c>
      <c r="H23" s="34"/>
      <c r="I23" s="10" t="s">
        <v>14</v>
      </c>
      <c r="J23" s="7" t="s">
        <v>79</v>
      </c>
      <c r="K23" s="24"/>
      <c r="L23" s="224">
        <v>0</v>
      </c>
      <c r="M23" s="228">
        <v>0</v>
      </c>
      <c r="N23" s="16"/>
    </row>
    <row r="24" spans="1:14">
      <c r="B24" s="15"/>
      <c r="C24" s="10" t="s">
        <v>17</v>
      </c>
      <c r="D24" s="7" t="s">
        <v>50</v>
      </c>
      <c r="E24" s="24"/>
      <c r="F24" s="225">
        <v>0</v>
      </c>
      <c r="G24" s="225">
        <v>0</v>
      </c>
      <c r="H24" s="34"/>
      <c r="I24" s="10" t="s">
        <v>15</v>
      </c>
      <c r="J24" s="7" t="s">
        <v>80</v>
      </c>
      <c r="K24" s="24"/>
      <c r="L24" s="224">
        <v>0</v>
      </c>
      <c r="M24" s="228">
        <v>0</v>
      </c>
      <c r="N24" s="16"/>
    </row>
    <row r="25" spans="1:14">
      <c r="B25" s="15"/>
      <c r="C25" s="10" t="s">
        <v>18</v>
      </c>
      <c r="D25" s="7" t="s">
        <v>51</v>
      </c>
      <c r="E25" s="24"/>
      <c r="F25" s="225">
        <v>0</v>
      </c>
      <c r="G25" s="225">
        <v>0</v>
      </c>
      <c r="H25" s="34"/>
      <c r="I25" s="9" t="s">
        <v>383</v>
      </c>
      <c r="J25" s="7"/>
      <c r="K25" s="24"/>
      <c r="L25" s="224">
        <f>+L26+L27</f>
        <v>0</v>
      </c>
      <c r="M25" s="228">
        <f>+M26+M27</f>
        <v>0</v>
      </c>
      <c r="N25" s="16"/>
    </row>
    <row r="26" spans="1:14">
      <c r="B26" s="15"/>
      <c r="C26" s="10" t="s">
        <v>61</v>
      </c>
      <c r="D26" s="7" t="s">
        <v>52</v>
      </c>
      <c r="E26" s="24"/>
      <c r="F26" s="225">
        <v>3703.23</v>
      </c>
      <c r="G26" s="225">
        <v>3703.23</v>
      </c>
      <c r="H26" s="34"/>
      <c r="I26" s="10" t="s">
        <v>21</v>
      </c>
      <c r="J26" s="7" t="s">
        <v>82</v>
      </c>
      <c r="K26" s="24"/>
      <c r="L26" s="225">
        <v>0</v>
      </c>
      <c r="M26" s="229">
        <v>0</v>
      </c>
      <c r="N26" s="16"/>
    </row>
    <row r="27" spans="1:14">
      <c r="B27" s="15"/>
      <c r="C27" s="9" t="s">
        <v>374</v>
      </c>
      <c r="D27" s="7"/>
      <c r="E27" s="24"/>
      <c r="F27" s="224">
        <f>+F28+F30+F31+F32</f>
        <v>62294</v>
      </c>
      <c r="G27" s="224">
        <f>+G28+G29+G30+G31+G32</f>
        <v>62294</v>
      </c>
      <c r="H27" s="34"/>
      <c r="I27" s="10" t="s">
        <v>22</v>
      </c>
      <c r="J27" s="7" t="s">
        <v>81</v>
      </c>
      <c r="K27" s="24"/>
      <c r="L27" s="225">
        <v>0</v>
      </c>
      <c r="M27" s="229">
        <v>0</v>
      </c>
      <c r="N27" s="16"/>
    </row>
    <row r="28" spans="1:14">
      <c r="A28" s="41" t="s">
        <v>138</v>
      </c>
      <c r="B28" s="15"/>
      <c r="C28" s="10" t="s">
        <v>21</v>
      </c>
      <c r="D28" s="7" t="s">
        <v>53</v>
      </c>
      <c r="E28" s="24"/>
      <c r="F28" s="225">
        <v>0</v>
      </c>
      <c r="G28" s="225"/>
      <c r="H28" s="35"/>
      <c r="I28" s="9" t="s">
        <v>83</v>
      </c>
      <c r="J28" s="7"/>
      <c r="K28" s="24"/>
      <c r="L28" s="224">
        <v>0</v>
      </c>
      <c r="M28" s="228">
        <v>0</v>
      </c>
      <c r="N28" s="16"/>
    </row>
    <row r="29" spans="1:14">
      <c r="A29" s="41" t="s">
        <v>139</v>
      </c>
      <c r="B29" s="15"/>
      <c r="C29" s="10" t="s">
        <v>22</v>
      </c>
      <c r="D29" s="7" t="s">
        <v>54</v>
      </c>
      <c r="E29" s="24"/>
      <c r="F29" s="225">
        <v>0</v>
      </c>
      <c r="G29" s="225">
        <v>0</v>
      </c>
      <c r="H29" s="34"/>
      <c r="I29" s="9" t="s">
        <v>384</v>
      </c>
      <c r="J29" s="9"/>
      <c r="K29" s="36"/>
      <c r="L29" s="224">
        <f>+L30+L31+L32</f>
        <v>0</v>
      </c>
      <c r="M29" s="228">
        <f>+M30+M31+M32</f>
        <v>0</v>
      </c>
      <c r="N29" s="16"/>
    </row>
    <row r="30" spans="1:14">
      <c r="A30" s="41" t="s">
        <v>140</v>
      </c>
      <c r="B30" s="15"/>
      <c r="C30" s="10" t="s">
        <v>23</v>
      </c>
      <c r="D30" s="7" t="s">
        <v>55</v>
      </c>
      <c r="E30" s="24"/>
      <c r="F30" s="225">
        <v>0</v>
      </c>
      <c r="G30" s="225">
        <v>0</v>
      </c>
      <c r="H30" s="34"/>
      <c r="I30" s="10" t="s">
        <v>84</v>
      </c>
      <c r="J30" s="7" t="s">
        <v>87</v>
      </c>
      <c r="K30" s="36"/>
      <c r="L30" s="225">
        <v>0</v>
      </c>
      <c r="M30" s="229">
        <v>0</v>
      </c>
      <c r="N30" s="16"/>
    </row>
    <row r="31" spans="1:14" ht="10.15" customHeight="1">
      <c r="A31" s="41" t="s">
        <v>141</v>
      </c>
      <c r="B31" s="15"/>
      <c r="C31" s="10" t="s">
        <v>24</v>
      </c>
      <c r="D31" s="7" t="s">
        <v>19</v>
      </c>
      <c r="E31" s="24"/>
      <c r="F31" s="225">
        <v>0</v>
      </c>
      <c r="G31" s="225">
        <v>0</v>
      </c>
      <c r="H31" s="34"/>
      <c r="I31" s="10" t="s">
        <v>85</v>
      </c>
      <c r="J31" s="7" t="s">
        <v>88</v>
      </c>
      <c r="K31" s="36"/>
      <c r="L31" s="225">
        <v>0</v>
      </c>
      <c r="M31" s="229">
        <v>0</v>
      </c>
      <c r="N31" s="16"/>
    </row>
    <row r="32" spans="1:14" ht="10.9" customHeight="1">
      <c r="A32" s="41" t="s">
        <v>142</v>
      </c>
      <c r="B32" s="15"/>
      <c r="C32" s="10" t="s">
        <v>25</v>
      </c>
      <c r="D32" s="7" t="s">
        <v>20</v>
      </c>
      <c r="E32" s="24"/>
      <c r="F32" s="225">
        <v>62294</v>
      </c>
      <c r="G32" s="225">
        <v>62294</v>
      </c>
      <c r="H32" s="34"/>
      <c r="I32" s="10" t="s">
        <v>86</v>
      </c>
      <c r="J32" s="7" t="s">
        <v>89</v>
      </c>
      <c r="K32" s="24"/>
      <c r="L32" s="225">
        <v>0</v>
      </c>
      <c r="M32" s="229">
        <v>0</v>
      </c>
      <c r="N32" s="16"/>
    </row>
    <row r="33" spans="1:14">
      <c r="B33" s="15"/>
      <c r="C33" s="9" t="s">
        <v>375</v>
      </c>
      <c r="D33" s="7"/>
      <c r="E33" s="24"/>
      <c r="F33" s="224">
        <f>SUM(F34:F38)</f>
        <v>0</v>
      </c>
      <c r="G33" s="224">
        <f>SUM(G34:G38)</f>
        <v>0</v>
      </c>
      <c r="H33" s="34"/>
      <c r="I33" s="9" t="s">
        <v>385</v>
      </c>
      <c r="J33" s="7"/>
      <c r="K33" s="24"/>
      <c r="L33" s="224">
        <f>+L34+L35+L36+L37+L38+L39</f>
        <v>0</v>
      </c>
      <c r="M33" s="228">
        <f>+M34+M35+M36+M37+M38+M39</f>
        <v>0</v>
      </c>
      <c r="N33" s="16"/>
    </row>
    <row r="34" spans="1:14">
      <c r="A34" s="41" t="s">
        <v>143</v>
      </c>
      <c r="B34" s="15"/>
      <c r="C34" s="10" t="s">
        <v>26</v>
      </c>
      <c r="D34" s="7" t="s">
        <v>56</v>
      </c>
      <c r="E34" s="24"/>
      <c r="F34" s="225">
        <v>0</v>
      </c>
      <c r="G34" s="225">
        <v>0</v>
      </c>
      <c r="H34" s="34"/>
      <c r="I34" s="10" t="s">
        <v>32</v>
      </c>
      <c r="J34" s="7" t="s">
        <v>93</v>
      </c>
      <c r="K34" s="24"/>
      <c r="L34" s="225">
        <v>0</v>
      </c>
      <c r="M34" s="229">
        <v>0</v>
      </c>
      <c r="N34" s="16"/>
    </row>
    <row r="35" spans="1:14">
      <c r="A35" s="41" t="s">
        <v>144</v>
      </c>
      <c r="B35" s="15"/>
      <c r="C35" s="10" t="s">
        <v>27</v>
      </c>
      <c r="D35" s="7" t="s">
        <v>57</v>
      </c>
      <c r="E35" s="24"/>
      <c r="F35" s="225">
        <v>0</v>
      </c>
      <c r="G35" s="225">
        <v>0</v>
      </c>
      <c r="H35" s="34"/>
      <c r="I35" s="10" t="s">
        <v>33</v>
      </c>
      <c r="J35" s="7" t="s">
        <v>94</v>
      </c>
      <c r="K35" s="24"/>
      <c r="L35" s="225">
        <v>0</v>
      </c>
      <c r="M35" s="229">
        <v>0</v>
      </c>
      <c r="N35" s="16"/>
    </row>
    <row r="36" spans="1:14">
      <c r="A36" s="41" t="s">
        <v>145</v>
      </c>
      <c r="B36" s="15"/>
      <c r="C36" s="10" t="s">
        <v>28</v>
      </c>
      <c r="D36" s="7" t="s">
        <v>58</v>
      </c>
      <c r="E36" s="24"/>
      <c r="F36" s="225">
        <v>0</v>
      </c>
      <c r="G36" s="225">
        <v>0</v>
      </c>
      <c r="H36" s="34"/>
      <c r="I36" s="10" t="s">
        <v>90</v>
      </c>
      <c r="J36" s="7" t="s">
        <v>95</v>
      </c>
      <c r="K36" s="24"/>
      <c r="L36" s="225">
        <v>0</v>
      </c>
      <c r="M36" s="229">
        <v>0</v>
      </c>
      <c r="N36" s="16"/>
    </row>
    <row r="37" spans="1:14">
      <c r="A37" s="41" t="s">
        <v>147</v>
      </c>
      <c r="B37" s="15"/>
      <c r="C37" s="10" t="s">
        <v>29</v>
      </c>
      <c r="D37" s="7" t="s">
        <v>59</v>
      </c>
      <c r="E37" s="24"/>
      <c r="F37" s="225">
        <v>0</v>
      </c>
      <c r="G37" s="225">
        <v>0</v>
      </c>
      <c r="H37" s="34"/>
      <c r="I37" s="10" t="s">
        <v>91</v>
      </c>
      <c r="J37" s="7" t="s">
        <v>96</v>
      </c>
      <c r="K37" s="24"/>
      <c r="L37" s="225">
        <v>0</v>
      </c>
      <c r="M37" s="229">
        <v>0</v>
      </c>
      <c r="N37" s="16"/>
    </row>
    <row r="38" spans="1:14">
      <c r="A38" s="41" t="s">
        <v>146</v>
      </c>
      <c r="B38" s="15"/>
      <c r="C38" s="10" t="s">
        <v>30</v>
      </c>
      <c r="D38" s="7" t="s">
        <v>60</v>
      </c>
      <c r="E38" s="24"/>
      <c r="F38" s="225">
        <v>0</v>
      </c>
      <c r="G38" s="225">
        <v>0</v>
      </c>
      <c r="H38" s="35"/>
      <c r="I38" s="10" t="s">
        <v>92</v>
      </c>
      <c r="J38" s="7" t="s">
        <v>97</v>
      </c>
      <c r="K38" s="24"/>
      <c r="L38" s="225">
        <v>0</v>
      </c>
      <c r="M38" s="229">
        <v>0</v>
      </c>
      <c r="N38" s="16"/>
    </row>
    <row r="39" spans="1:14">
      <c r="B39" s="15"/>
      <c r="C39" s="9" t="s">
        <v>31</v>
      </c>
      <c r="D39" s="7"/>
      <c r="E39" s="24"/>
      <c r="F39" s="224"/>
      <c r="G39" s="224"/>
      <c r="H39" s="34"/>
      <c r="I39" s="10" t="s">
        <v>98</v>
      </c>
      <c r="J39" s="7" t="s">
        <v>99</v>
      </c>
      <c r="K39" s="24"/>
      <c r="L39" s="225">
        <v>0</v>
      </c>
      <c r="M39" s="229">
        <v>0</v>
      </c>
      <c r="N39" s="16"/>
    </row>
    <row r="40" spans="1:14">
      <c r="B40" s="15"/>
      <c r="C40" s="9" t="s">
        <v>376</v>
      </c>
      <c r="D40" s="7"/>
      <c r="E40" s="24"/>
      <c r="F40" s="224">
        <f>SUM(F41:F42)</f>
        <v>0</v>
      </c>
      <c r="G40" s="224">
        <f>SUM(G41:G42)</f>
        <v>0</v>
      </c>
      <c r="H40" s="34"/>
      <c r="I40" s="9" t="s">
        <v>386</v>
      </c>
      <c r="J40" s="7"/>
      <c r="K40" s="24"/>
      <c r="L40" s="224">
        <f>+L41+L42+L43</f>
        <v>0</v>
      </c>
      <c r="M40" s="228">
        <f>+M41+M42+M43</f>
        <v>0</v>
      </c>
      <c r="N40" s="16"/>
    </row>
    <row r="41" spans="1:14">
      <c r="B41" s="15"/>
      <c r="C41" s="10" t="s">
        <v>32</v>
      </c>
      <c r="D41" s="7" t="s">
        <v>129</v>
      </c>
      <c r="E41" s="24"/>
      <c r="F41" s="225">
        <v>0</v>
      </c>
      <c r="G41" s="225">
        <v>0</v>
      </c>
      <c r="H41" s="34"/>
      <c r="I41" s="10" t="s">
        <v>35</v>
      </c>
      <c r="J41" s="7" t="s">
        <v>100</v>
      </c>
      <c r="K41" s="24"/>
      <c r="L41" s="225">
        <v>0</v>
      </c>
      <c r="M41" s="229">
        <v>0</v>
      </c>
      <c r="N41" s="16"/>
    </row>
    <row r="42" spans="1:14">
      <c r="B42" s="15"/>
      <c r="C42" s="10" t="s">
        <v>33</v>
      </c>
      <c r="D42" s="7" t="s">
        <v>34</v>
      </c>
      <c r="E42" s="24"/>
      <c r="F42" s="225">
        <v>0</v>
      </c>
      <c r="G42" s="225">
        <v>0</v>
      </c>
      <c r="H42" s="34"/>
      <c r="I42" s="10" t="s">
        <v>36</v>
      </c>
      <c r="J42" s="7" t="s">
        <v>101</v>
      </c>
      <c r="K42" s="24"/>
      <c r="L42" s="225">
        <v>0</v>
      </c>
      <c r="M42" s="229">
        <v>0</v>
      </c>
      <c r="N42" s="16"/>
    </row>
    <row r="43" spans="1:14">
      <c r="B43" s="15"/>
      <c r="C43" s="9" t="s">
        <v>377</v>
      </c>
      <c r="D43" s="7"/>
      <c r="E43" s="24"/>
      <c r="F43" s="224">
        <f>SUM(F44:F47)</f>
        <v>0</v>
      </c>
      <c r="G43" s="224">
        <f>SUM(G44:G48)</f>
        <v>0</v>
      </c>
      <c r="H43" s="34"/>
      <c r="I43" s="10" t="s">
        <v>37</v>
      </c>
      <c r="J43" s="7" t="s">
        <v>102</v>
      </c>
      <c r="K43" s="24"/>
      <c r="L43" s="225">
        <v>0</v>
      </c>
      <c r="M43" s="229">
        <v>0</v>
      </c>
      <c r="N43" s="16"/>
    </row>
    <row r="44" spans="1:14">
      <c r="B44" s="15"/>
      <c r="C44" s="10" t="s">
        <v>35</v>
      </c>
      <c r="D44" s="7" t="s">
        <v>39</v>
      </c>
      <c r="E44" s="24"/>
      <c r="F44" s="225">
        <v>0</v>
      </c>
      <c r="G44" s="225">
        <v>0</v>
      </c>
      <c r="H44" s="35"/>
      <c r="I44" s="9" t="s">
        <v>387</v>
      </c>
      <c r="J44" s="7"/>
      <c r="K44" s="24"/>
      <c r="L44" s="230">
        <f>+L45+L46+L47</f>
        <v>0</v>
      </c>
      <c r="M44" s="231">
        <f>+M45+M46+M47</f>
        <v>0</v>
      </c>
      <c r="N44" s="16"/>
    </row>
    <row r="45" spans="1:14">
      <c r="B45" s="15"/>
      <c r="C45" s="10" t="s">
        <v>36</v>
      </c>
      <c r="D45" s="7" t="s">
        <v>148</v>
      </c>
      <c r="E45" s="24"/>
      <c r="F45" s="225">
        <v>0</v>
      </c>
      <c r="G45" s="225">
        <v>0</v>
      </c>
      <c r="H45" s="34"/>
      <c r="I45" s="10" t="s">
        <v>103</v>
      </c>
      <c r="J45" s="7" t="s">
        <v>106</v>
      </c>
      <c r="K45" s="24"/>
      <c r="L45" s="225">
        <v>0</v>
      </c>
      <c r="M45" s="229">
        <v>0</v>
      </c>
      <c r="N45" s="16"/>
    </row>
    <row r="46" spans="1:14">
      <c r="B46" s="15"/>
      <c r="C46" s="10" t="s">
        <v>37</v>
      </c>
      <c r="D46" s="7" t="s">
        <v>40</v>
      </c>
      <c r="E46" s="24"/>
      <c r="F46" s="225">
        <v>0</v>
      </c>
      <c r="G46" s="225">
        <v>0</v>
      </c>
      <c r="H46" s="34"/>
      <c r="I46" s="10" t="s">
        <v>104</v>
      </c>
      <c r="J46" s="7" t="s">
        <v>107</v>
      </c>
      <c r="K46" s="24"/>
      <c r="L46" s="225">
        <v>0</v>
      </c>
      <c r="M46" s="229">
        <v>0</v>
      </c>
      <c r="N46" s="16"/>
    </row>
    <row r="47" spans="1:14">
      <c r="B47" s="15"/>
      <c r="C47" s="10" t="s">
        <v>38</v>
      </c>
      <c r="D47" s="7" t="s">
        <v>41</v>
      </c>
      <c r="E47" s="24"/>
      <c r="F47" s="225">
        <v>0</v>
      </c>
      <c r="G47" s="225">
        <v>0</v>
      </c>
      <c r="H47" s="34"/>
      <c r="I47" s="10" t="s">
        <v>105</v>
      </c>
      <c r="J47" s="7" t="s">
        <v>108</v>
      </c>
      <c r="K47" s="24"/>
      <c r="L47" s="225">
        <v>0</v>
      </c>
      <c r="M47" s="229">
        <v>0</v>
      </c>
      <c r="N47" s="16"/>
    </row>
    <row r="48" spans="1:14">
      <c r="B48" s="15"/>
      <c r="C48" s="7"/>
      <c r="D48" s="7"/>
      <c r="E48" s="24"/>
      <c r="F48" s="225"/>
      <c r="G48" s="225"/>
      <c r="H48" s="34"/>
      <c r="I48" s="9" t="s">
        <v>388</v>
      </c>
      <c r="J48" s="9"/>
      <c r="K48" s="24"/>
      <c r="L48" s="224">
        <f>+L11+L21+L25+L28+L29+L33+L40+L44</f>
        <v>1300296.8700000001</v>
      </c>
      <c r="M48" s="228">
        <f>+M11+M21+M25+M28+M29+M33+M40+M44</f>
        <v>210366.67</v>
      </c>
      <c r="N48" s="40"/>
    </row>
    <row r="49" spans="2:14">
      <c r="B49" s="15"/>
      <c r="C49" s="11" t="s">
        <v>378</v>
      </c>
      <c r="D49" s="11"/>
      <c r="E49" s="25"/>
      <c r="F49" s="224">
        <f>F11+F19+F27+F33+F39+F43</f>
        <v>3916919.64</v>
      </c>
      <c r="G49" s="224">
        <f>G11+G19+G27+G33+G39+G43</f>
        <v>2553924.7399999998</v>
      </c>
      <c r="H49" s="34"/>
      <c r="I49" s="3"/>
      <c r="J49" s="7"/>
      <c r="K49" s="24"/>
      <c r="L49" s="226"/>
      <c r="M49" s="232"/>
      <c r="N49" s="16"/>
    </row>
    <row r="50" spans="2:14">
      <c r="B50" s="15"/>
      <c r="C50" s="7"/>
      <c r="D50" s="7"/>
      <c r="E50" s="24"/>
      <c r="F50" s="226"/>
      <c r="G50" s="226"/>
      <c r="H50" s="34"/>
      <c r="I50" s="9" t="s">
        <v>109</v>
      </c>
      <c r="J50" s="9"/>
      <c r="K50" s="24"/>
      <c r="L50" s="225"/>
      <c r="M50" s="229"/>
      <c r="N50" s="16"/>
    </row>
    <row r="51" spans="2:14">
      <c r="B51" s="15"/>
      <c r="C51" s="9" t="s">
        <v>64</v>
      </c>
      <c r="D51" s="7"/>
      <c r="E51" s="24"/>
      <c r="F51" s="225"/>
      <c r="G51" s="225"/>
      <c r="H51" s="34"/>
      <c r="I51" s="7" t="s">
        <v>110</v>
      </c>
      <c r="J51" s="7"/>
      <c r="K51" s="24"/>
      <c r="L51" s="225"/>
      <c r="M51" s="229"/>
      <c r="N51" s="16"/>
    </row>
    <row r="52" spans="2:14">
      <c r="B52" s="15"/>
      <c r="C52" s="7" t="s">
        <v>65</v>
      </c>
      <c r="D52" s="7"/>
      <c r="E52" s="24"/>
      <c r="F52" s="225">
        <v>0</v>
      </c>
      <c r="G52" s="225">
        <v>0</v>
      </c>
      <c r="H52" s="34"/>
      <c r="I52" s="7" t="s">
        <v>111</v>
      </c>
      <c r="J52" s="7"/>
      <c r="K52" s="24"/>
      <c r="L52" s="225">
        <v>0</v>
      </c>
      <c r="M52" s="229">
        <v>0</v>
      </c>
      <c r="N52" s="16"/>
    </row>
    <row r="53" spans="2:14">
      <c r="B53" s="15"/>
      <c r="C53" s="7" t="s">
        <v>73</v>
      </c>
      <c r="D53" s="7"/>
      <c r="E53" s="24"/>
      <c r="F53" s="225">
        <v>0</v>
      </c>
      <c r="G53" s="225">
        <v>0</v>
      </c>
      <c r="H53" s="34"/>
      <c r="I53" s="7" t="s">
        <v>112</v>
      </c>
      <c r="J53" s="7"/>
      <c r="K53" s="24"/>
      <c r="L53" s="225">
        <v>0</v>
      </c>
      <c r="M53" s="229">
        <v>0</v>
      </c>
      <c r="N53" s="16"/>
    </row>
    <row r="54" spans="2:14">
      <c r="B54" s="15"/>
      <c r="C54" s="7" t="s">
        <v>66</v>
      </c>
      <c r="D54" s="7"/>
      <c r="E54" s="24"/>
      <c r="F54" s="225">
        <v>47858380.840000004</v>
      </c>
      <c r="G54" s="225">
        <v>47867380.840000004</v>
      </c>
      <c r="H54" s="34"/>
      <c r="I54" s="7" t="s">
        <v>113</v>
      </c>
      <c r="J54" s="7"/>
      <c r="K54" s="24"/>
      <c r="L54" s="225">
        <v>0</v>
      </c>
      <c r="M54" s="229">
        <v>0</v>
      </c>
      <c r="N54" s="16"/>
    </row>
    <row r="55" spans="2:14">
      <c r="B55" s="15"/>
      <c r="C55" s="7" t="s">
        <v>67</v>
      </c>
      <c r="D55" s="7"/>
      <c r="E55" s="24"/>
      <c r="F55" s="225">
        <v>22170226.440000001</v>
      </c>
      <c r="G55" s="225">
        <v>22158586.43</v>
      </c>
      <c r="H55" s="35"/>
      <c r="I55" s="7" t="s">
        <v>114</v>
      </c>
      <c r="J55" s="7"/>
      <c r="K55" s="24"/>
      <c r="L55" s="225">
        <v>0</v>
      </c>
      <c r="M55" s="229">
        <v>0</v>
      </c>
      <c r="N55" s="16"/>
    </row>
    <row r="56" spans="2:14">
      <c r="B56" s="15"/>
      <c r="C56" s="7" t="s">
        <v>68</v>
      </c>
      <c r="D56" s="7"/>
      <c r="E56" s="24"/>
      <c r="F56" s="225">
        <v>1251710.83</v>
      </c>
      <c r="G56" s="225">
        <v>1251710.83</v>
      </c>
      <c r="H56" s="34"/>
      <c r="I56" s="7" t="s">
        <v>115</v>
      </c>
      <c r="J56" s="7"/>
      <c r="K56" s="24"/>
      <c r="L56" s="225">
        <v>0</v>
      </c>
      <c r="M56" s="229">
        <v>0</v>
      </c>
      <c r="N56" s="16"/>
    </row>
    <row r="57" spans="2:14">
      <c r="B57" s="15"/>
      <c r="C57" s="7" t="s">
        <v>69</v>
      </c>
      <c r="D57" s="7"/>
      <c r="E57" s="24"/>
      <c r="F57" s="225">
        <v>-24130652.91</v>
      </c>
      <c r="G57" s="225">
        <v>-22688471.030000001</v>
      </c>
      <c r="H57" s="34"/>
      <c r="I57" s="7"/>
      <c r="J57" s="7"/>
      <c r="K57" s="24"/>
      <c r="L57" s="225"/>
      <c r="M57" s="229"/>
      <c r="N57" s="16"/>
    </row>
    <row r="58" spans="2:14">
      <c r="B58" s="15"/>
      <c r="C58" s="7" t="s">
        <v>70</v>
      </c>
      <c r="D58" s="7"/>
      <c r="E58" s="24"/>
      <c r="F58" s="225">
        <v>0</v>
      </c>
      <c r="G58" s="225">
        <v>0</v>
      </c>
      <c r="H58" s="34"/>
      <c r="I58" s="9" t="s">
        <v>389</v>
      </c>
      <c r="J58" s="7"/>
      <c r="K58" s="36"/>
      <c r="L58" s="224">
        <f>SUM(L51:L56)</f>
        <v>0</v>
      </c>
      <c r="M58" s="228">
        <f>SUM(M51:M56)</f>
        <v>0</v>
      </c>
      <c r="N58" s="16"/>
    </row>
    <row r="59" spans="2:14">
      <c r="B59" s="15"/>
      <c r="C59" s="7" t="s">
        <v>71</v>
      </c>
      <c r="D59" s="7"/>
      <c r="E59" s="24"/>
      <c r="F59" s="225">
        <v>0</v>
      </c>
      <c r="G59" s="225">
        <v>0</v>
      </c>
      <c r="H59" s="34"/>
      <c r="I59" s="7"/>
      <c r="J59" s="7"/>
      <c r="K59" s="24"/>
      <c r="L59" s="225"/>
      <c r="M59" s="229"/>
      <c r="N59" s="16"/>
    </row>
    <row r="60" spans="2:14">
      <c r="B60" s="15"/>
      <c r="C60" s="7" t="s">
        <v>72</v>
      </c>
      <c r="D60" s="7"/>
      <c r="E60" s="24"/>
      <c r="F60" s="225">
        <v>0</v>
      </c>
      <c r="G60" s="225">
        <v>0</v>
      </c>
      <c r="H60" s="34"/>
      <c r="I60" s="12" t="s">
        <v>390</v>
      </c>
      <c r="J60" s="12"/>
      <c r="K60" s="26"/>
      <c r="L60" s="224">
        <f>+L48+L58</f>
        <v>1300296.8700000001</v>
      </c>
      <c r="M60" s="228">
        <f>+M48+M58</f>
        <v>210366.67</v>
      </c>
      <c r="N60" s="16"/>
    </row>
    <row r="61" spans="2:14">
      <c r="B61" s="15"/>
      <c r="C61" s="7"/>
      <c r="D61" s="7"/>
      <c r="E61" s="24"/>
      <c r="F61" s="225"/>
      <c r="G61" s="225"/>
      <c r="H61" s="34"/>
      <c r="I61" s="7"/>
      <c r="J61" s="7"/>
      <c r="K61" s="24"/>
      <c r="L61" s="225"/>
      <c r="M61" s="229"/>
      <c r="N61" s="16"/>
    </row>
    <row r="62" spans="2:14">
      <c r="B62" s="15"/>
      <c r="C62" s="9" t="s">
        <v>379</v>
      </c>
      <c r="D62" s="7"/>
      <c r="E62" s="24"/>
      <c r="F62" s="224">
        <f>F52+F53+F54+F55+F56+F57+F58+F59+F60</f>
        <v>47149665.200000003</v>
      </c>
      <c r="G62" s="224">
        <f>G52+G53+G54+G55+G56+G57+G58+G59+G60</f>
        <v>48589207.070000008</v>
      </c>
      <c r="H62" s="34"/>
      <c r="I62" s="9" t="s">
        <v>116</v>
      </c>
      <c r="J62" s="9"/>
      <c r="K62" s="36"/>
      <c r="L62" s="225"/>
      <c r="M62" s="229"/>
      <c r="N62" s="16"/>
    </row>
    <row r="63" spans="2:14">
      <c r="B63" s="15"/>
      <c r="C63" s="7"/>
      <c r="D63" s="7"/>
      <c r="E63" s="24"/>
      <c r="F63" s="225"/>
      <c r="G63" s="225"/>
      <c r="H63" s="34"/>
      <c r="I63" s="7"/>
      <c r="J63" s="7"/>
      <c r="K63" s="24"/>
      <c r="L63" s="225"/>
      <c r="M63" s="229"/>
      <c r="N63" s="16"/>
    </row>
    <row r="64" spans="2:14">
      <c r="B64" s="15"/>
      <c r="C64" s="12" t="s">
        <v>380</v>
      </c>
      <c r="D64" s="12"/>
      <c r="E64" s="26"/>
      <c r="F64" s="224">
        <f>F49+F62</f>
        <v>51066584.840000004</v>
      </c>
      <c r="G64" s="224">
        <f>G49+G62</f>
        <v>51143131.81000001</v>
      </c>
      <c r="H64" s="34"/>
      <c r="I64" s="9" t="s">
        <v>391</v>
      </c>
      <c r="J64" s="7"/>
      <c r="K64" s="24"/>
      <c r="L64" s="224">
        <f>+L65+L66+L67</f>
        <v>68993957.439999998</v>
      </c>
      <c r="M64" s="228">
        <f>+M65+M66+M67</f>
        <v>68094961.980000004</v>
      </c>
      <c r="N64" s="16"/>
    </row>
    <row r="65" spans="2:14">
      <c r="B65" s="15"/>
      <c r="C65" s="3"/>
      <c r="D65" s="3"/>
      <c r="E65" s="16"/>
      <c r="F65" s="226"/>
      <c r="G65" s="226"/>
      <c r="H65" s="34"/>
      <c r="I65" s="7" t="s">
        <v>117</v>
      </c>
      <c r="J65" s="7"/>
      <c r="K65" s="16"/>
      <c r="L65" s="225">
        <v>0</v>
      </c>
      <c r="M65" s="229">
        <v>0</v>
      </c>
      <c r="N65" s="16"/>
    </row>
    <row r="66" spans="2:14">
      <c r="B66" s="15"/>
      <c r="C66" s="3"/>
      <c r="D66" s="3"/>
      <c r="E66" s="16"/>
      <c r="F66" s="226"/>
      <c r="G66" s="226"/>
      <c r="H66" s="34"/>
      <c r="I66" s="7" t="s">
        <v>118</v>
      </c>
      <c r="J66" s="7"/>
      <c r="K66" s="16"/>
      <c r="L66" s="225">
        <v>0</v>
      </c>
      <c r="M66" s="229">
        <v>0</v>
      </c>
      <c r="N66" s="16"/>
    </row>
    <row r="67" spans="2:14">
      <c r="B67" s="15"/>
      <c r="C67" s="3"/>
      <c r="D67" s="3"/>
      <c r="E67" s="16"/>
      <c r="F67" s="226"/>
      <c r="G67" s="226"/>
      <c r="H67" s="35"/>
      <c r="I67" s="7" t="s">
        <v>119</v>
      </c>
      <c r="J67" s="7"/>
      <c r="K67" s="16"/>
      <c r="L67" s="225">
        <v>68993957.439999998</v>
      </c>
      <c r="M67" s="229">
        <v>68094961.980000004</v>
      </c>
      <c r="N67" s="16"/>
    </row>
    <row r="68" spans="2:14">
      <c r="B68" s="15"/>
      <c r="C68" s="3"/>
      <c r="D68" s="3"/>
      <c r="E68" s="16"/>
      <c r="F68" s="226"/>
      <c r="G68" s="226"/>
      <c r="H68" s="34"/>
      <c r="I68" s="9" t="s">
        <v>392</v>
      </c>
      <c r="J68" s="7"/>
      <c r="K68" s="24"/>
      <c r="L68" s="224">
        <f>+L69+L70+L71+L72+L73</f>
        <v>-19227669.469999999</v>
      </c>
      <c r="M68" s="228">
        <f>+M69+M70+M71+M72+M73</f>
        <v>-17162196.84</v>
      </c>
      <c r="N68" s="16"/>
    </row>
    <row r="69" spans="2:14">
      <c r="B69" s="15"/>
      <c r="C69" s="3"/>
      <c r="D69" s="3"/>
      <c r="E69" s="16"/>
      <c r="F69" s="226"/>
      <c r="G69" s="226"/>
      <c r="H69" s="34"/>
      <c r="I69" s="7" t="s">
        <v>120</v>
      </c>
      <c r="J69" s="3"/>
      <c r="K69" s="16"/>
      <c r="L69" s="225">
        <v>-1154633.24</v>
      </c>
      <c r="M69" s="229">
        <v>-3925648.29</v>
      </c>
      <c r="N69" s="16"/>
    </row>
    <row r="70" spans="2:14">
      <c r="B70" s="15"/>
      <c r="C70" s="3"/>
      <c r="D70" s="3"/>
      <c r="E70" s="27"/>
      <c r="F70" s="226"/>
      <c r="G70" s="226"/>
      <c r="H70" s="34"/>
      <c r="I70" s="7" t="s">
        <v>121</v>
      </c>
      <c r="J70" s="3"/>
      <c r="K70" s="16"/>
      <c r="L70" s="225">
        <v>-20355697.84</v>
      </c>
      <c r="M70" s="229">
        <v>-15542113.77</v>
      </c>
      <c r="N70" s="16"/>
    </row>
    <row r="71" spans="2:14">
      <c r="B71" s="15"/>
      <c r="C71" s="3"/>
      <c r="D71" s="3"/>
      <c r="E71" s="28"/>
      <c r="F71" s="226"/>
      <c r="G71" s="226"/>
      <c r="H71" s="34"/>
      <c r="I71" s="7" t="s">
        <v>122</v>
      </c>
      <c r="J71" s="3"/>
      <c r="K71" s="16"/>
      <c r="L71" s="225">
        <v>0</v>
      </c>
      <c r="M71" s="229">
        <v>0</v>
      </c>
      <c r="N71" s="16"/>
    </row>
    <row r="72" spans="2:14">
      <c r="B72" s="15"/>
      <c r="C72" s="3"/>
      <c r="D72" s="3"/>
      <c r="E72" s="16"/>
      <c r="F72" s="226"/>
      <c r="G72" s="226"/>
      <c r="H72" s="34"/>
      <c r="I72" s="7" t="s">
        <v>123</v>
      </c>
      <c r="J72" s="3"/>
      <c r="K72" s="16"/>
      <c r="L72" s="225">
        <v>2282661.61</v>
      </c>
      <c r="M72" s="229">
        <v>2305565.2200000002</v>
      </c>
      <c r="N72" s="16"/>
    </row>
    <row r="73" spans="2:14" ht="12.75">
      <c r="B73" s="15"/>
      <c r="C73" s="3"/>
      <c r="D73" s="3"/>
      <c r="E73" s="16"/>
      <c r="F73" s="227"/>
      <c r="G73" s="226"/>
      <c r="H73" s="34"/>
      <c r="I73" s="7" t="s">
        <v>124</v>
      </c>
      <c r="J73" s="3"/>
      <c r="K73" s="16"/>
      <c r="L73" s="225">
        <v>0</v>
      </c>
      <c r="M73" s="229">
        <v>0</v>
      </c>
      <c r="N73" s="16"/>
    </row>
    <row r="74" spans="2:14">
      <c r="B74" s="15"/>
      <c r="C74" s="3"/>
      <c r="D74" s="3"/>
      <c r="E74" s="16"/>
      <c r="F74" s="226"/>
      <c r="G74" s="226"/>
      <c r="H74" s="34"/>
      <c r="I74" s="9" t="s">
        <v>393</v>
      </c>
      <c r="J74" s="3"/>
      <c r="K74" s="16"/>
      <c r="L74" s="224">
        <f>+L75+L76</f>
        <v>0</v>
      </c>
      <c r="M74" s="228">
        <f>+M75+M76</f>
        <v>0</v>
      </c>
      <c r="N74" s="16"/>
    </row>
    <row r="75" spans="2:14">
      <c r="B75" s="15"/>
      <c r="C75" s="3"/>
      <c r="D75" s="3"/>
      <c r="E75" s="16"/>
      <c r="F75" s="226"/>
      <c r="G75" s="226"/>
      <c r="H75" s="34"/>
      <c r="I75" s="7" t="s">
        <v>125</v>
      </c>
      <c r="J75" s="3"/>
      <c r="K75" s="16"/>
      <c r="L75" s="225">
        <v>0</v>
      </c>
      <c r="M75" s="229">
        <v>0</v>
      </c>
      <c r="N75" s="16"/>
    </row>
    <row r="76" spans="2:14">
      <c r="B76" s="15"/>
      <c r="C76" s="3"/>
      <c r="D76" s="3"/>
      <c r="E76" s="16"/>
      <c r="F76" s="226"/>
      <c r="G76" s="226"/>
      <c r="H76" s="34"/>
      <c r="I76" s="7" t="s">
        <v>126</v>
      </c>
      <c r="J76" s="3"/>
      <c r="K76" s="16"/>
      <c r="L76" s="225"/>
      <c r="M76" s="229">
        <v>0</v>
      </c>
      <c r="N76" s="16"/>
    </row>
    <row r="77" spans="2:14">
      <c r="B77" s="15"/>
      <c r="C77" s="3"/>
      <c r="D77" s="3"/>
      <c r="E77" s="16"/>
      <c r="F77" s="226"/>
      <c r="G77" s="226"/>
      <c r="H77" s="35"/>
      <c r="I77" s="9" t="s">
        <v>394</v>
      </c>
      <c r="J77" s="7"/>
      <c r="K77" s="24"/>
      <c r="L77" s="224">
        <f>+L64+L68+L74</f>
        <v>49766287.969999999</v>
      </c>
      <c r="M77" s="228">
        <f>+M64+M68+M74</f>
        <v>50932765.140000001</v>
      </c>
      <c r="N77" s="16"/>
    </row>
    <row r="78" spans="2:14">
      <c r="B78" s="17"/>
      <c r="C78" s="29"/>
      <c r="D78" s="29"/>
      <c r="E78" s="18"/>
      <c r="F78" s="262"/>
      <c r="G78" s="262"/>
      <c r="H78" s="37"/>
      <c r="I78" s="263" t="s">
        <v>395</v>
      </c>
      <c r="J78" s="38"/>
      <c r="K78" s="39"/>
      <c r="L78" s="282">
        <f>+L60+L77</f>
        <v>51066584.839999996</v>
      </c>
      <c r="M78" s="264">
        <f>+M60+M77</f>
        <v>51143131.810000002</v>
      </c>
      <c r="N78" s="18"/>
    </row>
    <row r="79" spans="2:14">
      <c r="H79" s="7"/>
      <c r="I79" s="7"/>
      <c r="J79" s="7"/>
      <c r="K79" s="7"/>
      <c r="L79" s="4"/>
      <c r="M79" s="4"/>
    </row>
    <row r="80" spans="2:14">
      <c r="H80" s="7"/>
      <c r="I80" s="7"/>
      <c r="J80" s="7"/>
      <c r="K80" s="7"/>
      <c r="L80" s="4"/>
      <c r="M80" s="4"/>
    </row>
    <row r="81" spans="8:13">
      <c r="H81" s="7"/>
      <c r="I81" s="7"/>
      <c r="J81" s="7"/>
      <c r="K81" s="7"/>
      <c r="L81" s="4"/>
      <c r="M81" s="4"/>
    </row>
    <row r="82" spans="8:13">
      <c r="H82" s="7"/>
      <c r="I82" s="7"/>
      <c r="J82" s="7"/>
      <c r="K82" s="7"/>
      <c r="L82" s="4"/>
      <c r="M82" s="4"/>
    </row>
    <row r="83" spans="8:13">
      <c r="H83" s="4"/>
      <c r="I83" s="7"/>
      <c r="J83" s="7"/>
      <c r="K83" s="7"/>
      <c r="L83" s="4"/>
      <c r="M83" s="4"/>
    </row>
    <row r="84" spans="8:13">
      <c r="H84" s="7"/>
      <c r="I84" s="7"/>
      <c r="J84" s="7"/>
      <c r="K84" s="7"/>
      <c r="L84" s="4"/>
      <c r="M84" s="4"/>
    </row>
    <row r="85" spans="8:13">
      <c r="H85" s="7"/>
      <c r="I85" s="7"/>
      <c r="J85" s="7"/>
      <c r="K85" s="7"/>
      <c r="L85" s="4"/>
      <c r="M85" s="4"/>
    </row>
    <row r="86" spans="8:13">
      <c r="H86" s="7"/>
      <c r="I86" s="7"/>
      <c r="J86" s="7"/>
      <c r="K86" s="7"/>
      <c r="L86" s="4"/>
      <c r="M86" s="4"/>
    </row>
    <row r="87" spans="8:13">
      <c r="H87" s="7"/>
      <c r="I87" s="7"/>
      <c r="J87" s="7"/>
      <c r="K87" s="7"/>
      <c r="L87" s="4"/>
      <c r="M87" s="4"/>
    </row>
    <row r="88" spans="8:13">
      <c r="H88" s="7"/>
      <c r="I88" s="7"/>
      <c r="J88" s="7"/>
      <c r="K88" s="7"/>
      <c r="L88" s="4"/>
      <c r="M88" s="4"/>
    </row>
    <row r="89" spans="8:13">
      <c r="H89" s="7"/>
      <c r="I89" s="7"/>
      <c r="J89" s="7"/>
      <c r="K89" s="7"/>
      <c r="L89" s="4"/>
      <c r="M89" s="4"/>
    </row>
    <row r="90" spans="8:13">
      <c r="H90" s="7"/>
      <c r="I90" s="378"/>
      <c r="J90" s="378"/>
      <c r="K90" s="378"/>
      <c r="L90" s="8"/>
      <c r="M90" s="8"/>
    </row>
    <row r="91" spans="8:13">
      <c r="H91" s="4"/>
      <c r="I91" s="3"/>
      <c r="J91" s="3"/>
      <c r="K91" s="3"/>
      <c r="L91" s="2"/>
      <c r="M91" s="2"/>
    </row>
    <row r="92" spans="8:13">
      <c r="H92" s="4"/>
      <c r="K92" s="2"/>
      <c r="L92" s="2"/>
      <c r="M92" s="2"/>
    </row>
    <row r="93" spans="8:13">
      <c r="H93" s="4"/>
      <c r="L93" s="2"/>
      <c r="M93" s="2"/>
    </row>
    <row r="94" spans="8:13">
      <c r="H94" s="4"/>
      <c r="L94" s="2"/>
      <c r="M94" s="2"/>
    </row>
    <row r="95" spans="8:13">
      <c r="H95" s="4"/>
      <c r="K95" s="2"/>
      <c r="L95" s="2"/>
      <c r="M95" s="2"/>
    </row>
    <row r="96" spans="8:13">
      <c r="H96" s="4"/>
      <c r="L96" s="2"/>
      <c r="M96" s="2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7"/>
    </row>
    <row r="103" spans="8:8">
      <c r="H103" s="4"/>
    </row>
    <row r="104" spans="8:8">
      <c r="H104" s="3"/>
    </row>
  </sheetData>
  <mergeCells count="13">
    <mergeCell ref="B1:N1"/>
    <mergeCell ref="B2:N2"/>
    <mergeCell ref="B3:N3"/>
    <mergeCell ref="B4:N4"/>
    <mergeCell ref="I90:K90"/>
    <mergeCell ref="M7:N8"/>
    <mergeCell ref="F7:F8"/>
    <mergeCell ref="G7:G8"/>
    <mergeCell ref="L7:L8"/>
    <mergeCell ref="C7:E8"/>
    <mergeCell ref="H7:H8"/>
    <mergeCell ref="I7:K8"/>
    <mergeCell ref="E5:M5"/>
  </mergeCells>
  <printOptions horizontalCentered="1"/>
  <pageMargins left="0.59055118110236227" right="0.55118110236220474" top="0.31496062992125984" bottom="0.31496062992125984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Normal="100" workbookViewId="0">
      <selection activeCell="E13" sqref="E13"/>
    </sheetView>
  </sheetViews>
  <sheetFormatPr baseColWidth="10" defaultRowHeight="12.75"/>
  <cols>
    <col min="1" max="1" width="26.42578125" customWidth="1"/>
    <col min="2" max="2" width="21.42578125" customWidth="1"/>
    <col min="3" max="5" width="16" customWidth="1"/>
    <col min="6" max="8" width="15.85546875" customWidth="1"/>
    <col min="9" max="9" width="16.140625" customWidth="1"/>
    <col min="10" max="12" width="14.7109375" bestFit="1" customWidth="1"/>
  </cols>
  <sheetData>
    <row r="1" spans="1:12" ht="13.5" thickBot="1">
      <c r="A1" s="94" t="s">
        <v>396</v>
      </c>
      <c r="B1" s="417" t="s">
        <v>397</v>
      </c>
      <c r="C1" s="417"/>
      <c r="D1" s="417"/>
      <c r="E1" s="417"/>
      <c r="F1" s="417"/>
      <c r="G1" s="417"/>
      <c r="H1" s="417"/>
      <c r="I1" s="417"/>
    </row>
    <row r="2" spans="1:12" ht="19.899999999999999" customHeight="1" thickBot="1">
      <c r="A2" s="418" t="s">
        <v>535</v>
      </c>
      <c r="B2" s="419"/>
      <c r="C2" s="419"/>
      <c r="D2" s="419"/>
      <c r="E2" s="419"/>
      <c r="F2" s="419"/>
      <c r="G2" s="419"/>
      <c r="H2" s="419"/>
      <c r="I2" s="420"/>
    </row>
    <row r="3" spans="1:12" ht="15.75" thickBot="1">
      <c r="A3" s="421" t="s">
        <v>397</v>
      </c>
      <c r="B3" s="422"/>
      <c r="C3" s="422"/>
      <c r="D3" s="422"/>
      <c r="E3" s="422"/>
      <c r="F3" s="422"/>
      <c r="G3" s="422"/>
      <c r="H3" s="422"/>
      <c r="I3" s="423"/>
    </row>
    <row r="4" spans="1:12" ht="15.75" thickBot="1">
      <c r="A4" s="421" t="s">
        <v>549</v>
      </c>
      <c r="B4" s="422"/>
      <c r="C4" s="422"/>
      <c r="D4" s="422"/>
      <c r="E4" s="422"/>
      <c r="F4" s="422"/>
      <c r="G4" s="422"/>
      <c r="H4" s="422"/>
      <c r="I4" s="423"/>
    </row>
    <row r="5" spans="1:12" ht="15.75" thickBot="1">
      <c r="A5" s="421" t="s">
        <v>330</v>
      </c>
      <c r="B5" s="422"/>
      <c r="C5" s="422"/>
      <c r="D5" s="422"/>
      <c r="E5" s="422"/>
      <c r="F5" s="422"/>
      <c r="G5" s="422"/>
      <c r="H5" s="422"/>
      <c r="I5" s="423"/>
    </row>
    <row r="6" spans="1:12" ht="30">
      <c r="A6" s="413" t="s">
        <v>398</v>
      </c>
      <c r="B6" s="414"/>
      <c r="C6" s="409" t="s">
        <v>555</v>
      </c>
      <c r="D6" s="409" t="s">
        <v>399</v>
      </c>
      <c r="E6" s="409" t="s">
        <v>400</v>
      </c>
      <c r="F6" s="409" t="s">
        <v>401</v>
      </c>
      <c r="G6" s="292" t="s">
        <v>402</v>
      </c>
      <c r="H6" s="409" t="s">
        <v>403</v>
      </c>
      <c r="I6" s="409" t="s">
        <v>404</v>
      </c>
    </row>
    <row r="7" spans="1:12" ht="15.75" thickBot="1">
      <c r="A7" s="415"/>
      <c r="B7" s="416"/>
      <c r="C7" s="410"/>
      <c r="D7" s="410"/>
      <c r="E7" s="410"/>
      <c r="F7" s="410"/>
      <c r="G7" s="293" t="s">
        <v>405</v>
      </c>
      <c r="H7" s="410"/>
      <c r="I7" s="410"/>
    </row>
    <row r="8" spans="1:12">
      <c r="A8" s="411"/>
      <c r="B8" s="412"/>
      <c r="C8" s="157"/>
      <c r="D8" s="157"/>
      <c r="E8" s="157"/>
      <c r="F8" s="157"/>
      <c r="G8" s="157"/>
      <c r="H8" s="157"/>
      <c r="I8" s="157"/>
    </row>
    <row r="9" spans="1:12">
      <c r="A9" s="393" t="s">
        <v>406</v>
      </c>
      <c r="B9" s="394"/>
      <c r="C9" s="158">
        <f>+C10+C14</f>
        <v>0</v>
      </c>
      <c r="D9" s="158">
        <f t="shared" ref="D9:I9" si="0">+D10+D14</f>
        <v>0</v>
      </c>
      <c r="E9" s="158">
        <f>+E10+E14</f>
        <v>0</v>
      </c>
      <c r="F9" s="158">
        <f t="shared" si="0"/>
        <v>0</v>
      </c>
      <c r="G9" s="158">
        <f>+G10+G14</f>
        <v>0</v>
      </c>
      <c r="H9" s="158">
        <f t="shared" si="0"/>
        <v>0</v>
      </c>
      <c r="I9" s="159">
        <f t="shared" si="0"/>
        <v>0</v>
      </c>
    </row>
    <row r="10" spans="1:12">
      <c r="A10" s="393" t="s">
        <v>407</v>
      </c>
      <c r="B10" s="394"/>
      <c r="C10" s="160"/>
      <c r="D10" s="160"/>
      <c r="E10" s="160"/>
      <c r="F10" s="160"/>
      <c r="G10" s="160"/>
      <c r="H10" s="160"/>
      <c r="I10" s="161"/>
    </row>
    <row r="11" spans="1:12" ht="24">
      <c r="A11" s="162"/>
      <c r="B11" s="163" t="s">
        <v>408</v>
      </c>
      <c r="C11" s="164"/>
      <c r="D11" s="164"/>
      <c r="E11" s="164"/>
      <c r="F11" s="160"/>
      <c r="G11" s="164"/>
      <c r="H11" s="164"/>
      <c r="I11" s="161"/>
    </row>
    <row r="12" spans="1:12">
      <c r="A12" s="165"/>
      <c r="B12" s="163" t="s">
        <v>409</v>
      </c>
      <c r="C12" s="166"/>
      <c r="D12" s="166"/>
      <c r="E12" s="166"/>
      <c r="F12" s="166"/>
      <c r="G12" s="166"/>
      <c r="H12" s="166"/>
      <c r="I12" s="167"/>
    </row>
    <row r="13" spans="1:12" ht="24">
      <c r="A13" s="165"/>
      <c r="B13" s="163" t="s">
        <v>410</v>
      </c>
      <c r="C13" s="166"/>
      <c r="D13" s="166"/>
      <c r="E13" s="166"/>
      <c r="F13" s="166"/>
      <c r="G13" s="166"/>
      <c r="H13" s="166"/>
      <c r="I13" s="167"/>
    </row>
    <row r="14" spans="1:12">
      <c r="A14" s="393" t="s">
        <v>411</v>
      </c>
      <c r="B14" s="394"/>
      <c r="C14" s="160">
        <f t="shared" ref="C14:I14" si="1">+C15+C18+C19</f>
        <v>0</v>
      </c>
      <c r="D14" s="160">
        <f t="shared" si="1"/>
        <v>0</v>
      </c>
      <c r="E14" s="160">
        <f t="shared" si="1"/>
        <v>0</v>
      </c>
      <c r="F14" s="160">
        <f t="shared" si="1"/>
        <v>0</v>
      </c>
      <c r="G14" s="160">
        <f t="shared" si="1"/>
        <v>0</v>
      </c>
      <c r="H14" s="160">
        <f t="shared" si="1"/>
        <v>0</v>
      </c>
      <c r="I14" s="161">
        <f t="shared" si="1"/>
        <v>0</v>
      </c>
    </row>
    <row r="15" spans="1:12" ht="24">
      <c r="A15" s="162"/>
      <c r="B15" s="168" t="s">
        <v>412</v>
      </c>
      <c r="C15" s="164">
        <f>SUM(C16:C17)</f>
        <v>0</v>
      </c>
      <c r="D15" s="169"/>
      <c r="E15" s="170">
        <f>SUM(E16:E17)</f>
        <v>0</v>
      </c>
      <c r="F15" s="164"/>
      <c r="G15" s="164">
        <f>+C15+D15-E15+F15</f>
        <v>0</v>
      </c>
      <c r="H15" s="164">
        <f>SUM(H16:H17)</f>
        <v>0</v>
      </c>
      <c r="I15" s="171"/>
      <c r="L15" s="95"/>
    </row>
    <row r="16" spans="1:12" ht="13.5">
      <c r="A16" s="162"/>
      <c r="B16" s="172"/>
      <c r="C16" s="173"/>
      <c r="D16" s="174"/>
      <c r="E16" s="175"/>
      <c r="F16" s="160"/>
      <c r="G16" s="160"/>
      <c r="H16" s="160"/>
      <c r="I16" s="161"/>
      <c r="L16" s="95"/>
    </row>
    <row r="17" spans="1:12" ht="13.5">
      <c r="A17" s="162"/>
      <c r="B17" s="176"/>
      <c r="C17" s="175"/>
      <c r="D17" s="174"/>
      <c r="E17" s="175"/>
      <c r="F17" s="160"/>
      <c r="G17" s="160"/>
      <c r="H17" s="160"/>
      <c r="I17" s="161"/>
      <c r="L17" s="95"/>
    </row>
    <row r="18" spans="1:12">
      <c r="A18" s="165"/>
      <c r="B18" s="177" t="s">
        <v>413</v>
      </c>
      <c r="C18" s="178"/>
      <c r="D18" s="178"/>
      <c r="E18" s="178"/>
      <c r="F18" s="166"/>
      <c r="G18" s="166"/>
      <c r="H18" s="166"/>
      <c r="I18" s="167"/>
      <c r="L18" s="95"/>
    </row>
    <row r="19" spans="1:12" ht="24">
      <c r="A19" s="165"/>
      <c r="B19" s="163" t="s">
        <v>414</v>
      </c>
      <c r="C19" s="166"/>
      <c r="D19" s="166"/>
      <c r="E19" s="166"/>
      <c r="F19" s="166"/>
      <c r="G19" s="166"/>
      <c r="H19" s="166"/>
      <c r="I19" s="167"/>
      <c r="L19" s="95"/>
    </row>
    <row r="20" spans="1:12">
      <c r="A20" s="393" t="s">
        <v>415</v>
      </c>
      <c r="B20" s="394"/>
      <c r="C20" s="158"/>
      <c r="D20" s="158"/>
      <c r="E20" s="158"/>
      <c r="F20" s="158"/>
      <c r="G20" s="158"/>
      <c r="H20" s="158"/>
      <c r="I20" s="159"/>
      <c r="L20" s="95"/>
    </row>
    <row r="21" spans="1:12" ht="13.5">
      <c r="A21" s="162"/>
      <c r="B21" s="176"/>
      <c r="C21" s="175"/>
      <c r="D21" s="179"/>
      <c r="E21" s="179"/>
      <c r="F21" s="175"/>
      <c r="G21" s="160"/>
      <c r="H21" s="180"/>
      <c r="I21" s="181"/>
      <c r="L21" s="95"/>
    </row>
    <row r="22" spans="1:12" ht="13.5">
      <c r="A22" s="162"/>
      <c r="B22" s="176"/>
      <c r="C22" s="175"/>
      <c r="D22" s="179"/>
      <c r="E22" s="179"/>
      <c r="F22" s="175"/>
      <c r="G22" s="160"/>
      <c r="H22" s="180"/>
      <c r="I22" s="181"/>
      <c r="L22" s="95"/>
    </row>
    <row r="23" spans="1:12" ht="13.5">
      <c r="A23" s="165"/>
      <c r="B23" s="176"/>
      <c r="C23" s="175"/>
      <c r="D23" s="178"/>
      <c r="E23" s="178"/>
      <c r="F23" s="175"/>
      <c r="G23" s="160"/>
      <c r="H23" s="180"/>
      <c r="I23" s="182"/>
      <c r="L23" s="95"/>
    </row>
    <row r="24" spans="1:12">
      <c r="A24" s="393" t="s">
        <v>416</v>
      </c>
      <c r="B24" s="394"/>
      <c r="C24" s="158">
        <f>+C9+C20</f>
        <v>0</v>
      </c>
      <c r="D24" s="158"/>
      <c r="E24" s="158"/>
      <c r="F24" s="158">
        <f>+F9+F20</f>
        <v>0</v>
      </c>
      <c r="G24" s="158">
        <f>+G9+G20</f>
        <v>0</v>
      </c>
      <c r="H24" s="158">
        <f>+H9+H20</f>
        <v>0</v>
      </c>
      <c r="I24" s="159">
        <f>+I9+I20</f>
        <v>0</v>
      </c>
      <c r="J24" s="73"/>
      <c r="K24" s="73"/>
      <c r="L24" s="95"/>
    </row>
    <row r="25" spans="1:12">
      <c r="A25" s="393"/>
      <c r="B25" s="394"/>
      <c r="C25" s="183"/>
      <c r="D25" s="183"/>
      <c r="E25" s="183"/>
      <c r="F25" s="183"/>
      <c r="G25" s="183"/>
      <c r="H25" s="183"/>
      <c r="I25" s="184"/>
      <c r="L25" s="95"/>
    </row>
    <row r="26" spans="1:12" ht="16.5" customHeight="1">
      <c r="A26" s="393" t="s">
        <v>536</v>
      </c>
      <c r="B26" s="394"/>
      <c r="C26" s="183"/>
      <c r="D26" s="183"/>
      <c r="E26" s="183"/>
      <c r="F26" s="183"/>
      <c r="G26" s="183"/>
      <c r="H26" s="183"/>
      <c r="I26" s="184"/>
      <c r="L26" s="95"/>
    </row>
    <row r="27" spans="1:12">
      <c r="A27" s="405"/>
      <c r="B27" s="406"/>
      <c r="C27" s="175"/>
      <c r="D27" s="185"/>
      <c r="E27" s="185"/>
      <c r="F27" s="185"/>
      <c r="G27" s="160">
        <f>+C27+D27-E27+F27</f>
        <v>0</v>
      </c>
      <c r="H27" s="183"/>
      <c r="I27" s="186"/>
    </row>
    <row r="28" spans="1:12">
      <c r="A28" s="407"/>
      <c r="B28" s="408"/>
      <c r="C28" s="187"/>
      <c r="D28" s="187"/>
      <c r="E28" s="187"/>
      <c r="F28" s="187"/>
      <c r="G28" s="187"/>
      <c r="H28" s="187"/>
      <c r="I28" s="188"/>
    </row>
    <row r="29" spans="1:12" ht="16.5" customHeight="1">
      <c r="A29" s="393" t="s">
        <v>417</v>
      </c>
      <c r="B29" s="394"/>
      <c r="C29" s="187"/>
      <c r="D29" s="187"/>
      <c r="E29" s="187"/>
      <c r="F29" s="187"/>
      <c r="G29" s="187"/>
      <c r="H29" s="187"/>
      <c r="I29" s="188"/>
    </row>
    <row r="30" spans="1:12">
      <c r="A30" s="405"/>
      <c r="B30" s="406"/>
      <c r="C30" s="175"/>
      <c r="D30" s="187"/>
      <c r="E30" s="187"/>
      <c r="F30" s="187"/>
      <c r="G30" s="160"/>
      <c r="H30" s="187"/>
      <c r="I30" s="188"/>
    </row>
    <row r="31" spans="1:12" ht="13.5" thickBot="1">
      <c r="A31" s="403"/>
      <c r="B31" s="404"/>
      <c r="C31" s="189"/>
      <c r="D31" s="189"/>
      <c r="E31" s="189"/>
      <c r="F31" s="189"/>
      <c r="G31" s="189"/>
      <c r="H31" s="189"/>
      <c r="I31" s="190"/>
    </row>
    <row r="32" spans="1:12" ht="48.75" customHeight="1">
      <c r="A32" s="395" t="s">
        <v>418</v>
      </c>
      <c r="B32" s="395"/>
      <c r="C32" s="395"/>
      <c r="D32" s="395"/>
      <c r="E32" s="395"/>
      <c r="F32" s="395"/>
      <c r="G32" s="395"/>
      <c r="H32" s="395"/>
      <c r="I32" s="395"/>
    </row>
    <row r="33" spans="1:13" ht="18.75" customHeight="1">
      <c r="A33" s="396" t="s">
        <v>419</v>
      </c>
      <c r="B33" s="396"/>
      <c r="C33" s="396"/>
      <c r="D33" s="396"/>
      <c r="E33" s="396"/>
      <c r="F33" s="396"/>
      <c r="G33" s="396"/>
      <c r="H33" s="396"/>
      <c r="I33" s="396"/>
    </row>
    <row r="34" spans="1:13" ht="18.75" customHeight="1">
      <c r="A34" s="201"/>
      <c r="B34" s="201"/>
      <c r="C34" s="201"/>
      <c r="D34" s="201"/>
      <c r="E34" s="201"/>
      <c r="F34" s="201"/>
      <c r="G34" s="201"/>
      <c r="H34" s="201"/>
      <c r="I34" s="201"/>
    </row>
    <row r="35" spans="1:13" ht="13.5" thickBot="1">
      <c r="A35" s="201"/>
      <c r="B35" s="201"/>
      <c r="C35" s="201"/>
      <c r="D35" s="201"/>
      <c r="E35" s="201"/>
      <c r="F35" s="201"/>
      <c r="G35" s="201"/>
      <c r="H35" s="201"/>
      <c r="I35" s="201"/>
    </row>
    <row r="36" spans="1:13">
      <c r="A36" s="397" t="s">
        <v>420</v>
      </c>
      <c r="B36" s="191" t="s">
        <v>421</v>
      </c>
      <c r="C36" s="191" t="s">
        <v>422</v>
      </c>
      <c r="D36" s="191" t="s">
        <v>423</v>
      </c>
      <c r="E36" s="400" t="s">
        <v>424</v>
      </c>
      <c r="F36" s="191" t="s">
        <v>425</v>
      </c>
    </row>
    <row r="37" spans="1:13">
      <c r="A37" s="398"/>
      <c r="B37" s="192" t="s">
        <v>426</v>
      </c>
      <c r="C37" s="192" t="s">
        <v>427</v>
      </c>
      <c r="D37" s="192" t="s">
        <v>428</v>
      </c>
      <c r="E37" s="401"/>
      <c r="F37" s="192" t="s">
        <v>429</v>
      </c>
    </row>
    <row r="38" spans="1:13" ht="13.5" thickBot="1">
      <c r="A38" s="399"/>
      <c r="B38" s="193"/>
      <c r="C38" s="194" t="s">
        <v>430</v>
      </c>
      <c r="D38" s="193"/>
      <c r="E38" s="402"/>
      <c r="F38" s="193"/>
    </row>
    <row r="39" spans="1:13" ht="24">
      <c r="A39" s="195" t="s">
        <v>431</v>
      </c>
      <c r="B39" s="196"/>
      <c r="C39" s="196"/>
      <c r="D39" s="196"/>
      <c r="E39" s="196"/>
      <c r="F39" s="196"/>
    </row>
    <row r="40" spans="1:13">
      <c r="A40" s="197"/>
      <c r="B40" s="197"/>
      <c r="C40" s="197"/>
      <c r="D40" s="197"/>
      <c r="E40" s="197"/>
      <c r="F40" s="197"/>
    </row>
    <row r="41" spans="1:13" ht="13.5" thickBot="1">
      <c r="A41" s="198"/>
      <c r="B41" s="198"/>
      <c r="C41" s="198"/>
      <c r="D41" s="198"/>
      <c r="E41" s="198"/>
      <c r="F41" s="198"/>
    </row>
    <row r="42" spans="1:13" ht="40.5" customHeight="1">
      <c r="A42" s="392" t="s">
        <v>365</v>
      </c>
      <c r="B42" s="392"/>
      <c r="C42" s="392"/>
      <c r="D42" s="392"/>
      <c r="E42" s="392"/>
      <c r="F42" s="392"/>
      <c r="G42" s="99"/>
      <c r="H42" s="99"/>
      <c r="I42" s="99"/>
      <c r="J42" s="71"/>
      <c r="K42" s="71"/>
      <c r="L42" s="71"/>
      <c r="M42" s="71"/>
    </row>
    <row r="43" spans="1:13" s="96" customFormat="1">
      <c r="A43" s="199" t="s">
        <v>366</v>
      </c>
      <c r="B43" s="200"/>
      <c r="C43" s="200"/>
      <c r="D43" s="200"/>
      <c r="E43" s="200"/>
      <c r="F43" s="200"/>
    </row>
  </sheetData>
  <mergeCells count="30">
    <mergeCell ref="B1:I1"/>
    <mergeCell ref="A2:I2"/>
    <mergeCell ref="A3:I3"/>
    <mergeCell ref="A4:I4"/>
    <mergeCell ref="A5:I5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2:F42"/>
    <mergeCell ref="A20:B20"/>
    <mergeCell ref="A32:I32"/>
    <mergeCell ref="A33:I33"/>
    <mergeCell ref="A36:A38"/>
    <mergeCell ref="E36:E38"/>
    <mergeCell ref="A31:B31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0866141732283472" right="0.51181102362204722" top="0.55118110236220474" bottom="0.55118110236220474" header="0.11811023622047245" footer="0.11811023622047245"/>
  <pageSetup scale="8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zoomScaleNormal="100" workbookViewId="0">
      <selection activeCell="I16" sqref="I16"/>
    </sheetView>
  </sheetViews>
  <sheetFormatPr baseColWidth="10" defaultRowHeight="12.75"/>
  <cols>
    <col min="1" max="1" width="28.7109375" customWidth="1"/>
    <col min="2" max="2" width="15.42578125" customWidth="1"/>
    <col min="3" max="3" width="15.28515625" customWidth="1"/>
    <col min="4" max="4" width="14.7109375" customWidth="1"/>
    <col min="5" max="5" width="14.85546875" customWidth="1"/>
    <col min="6" max="6" width="15" customWidth="1"/>
    <col min="7" max="7" width="14.5703125" customWidth="1"/>
    <col min="8" max="8" width="15.28515625" customWidth="1"/>
    <col min="9" max="9" width="15" bestFit="1" customWidth="1"/>
    <col min="10" max="10" width="15" customWidth="1"/>
    <col min="11" max="11" width="14.85546875" customWidth="1"/>
  </cols>
  <sheetData>
    <row r="1" spans="1:11">
      <c r="A1" s="202" t="s">
        <v>432</v>
      </c>
      <c r="B1" s="424" t="s">
        <v>433</v>
      </c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3.5" thickBot="1">
      <c r="A2" s="202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" customHeight="1" thickBot="1">
      <c r="A3" s="418" t="s">
        <v>535</v>
      </c>
      <c r="B3" s="419"/>
      <c r="C3" s="419"/>
      <c r="D3" s="419"/>
      <c r="E3" s="419"/>
      <c r="F3" s="419"/>
      <c r="G3" s="419"/>
      <c r="H3" s="419"/>
      <c r="I3" s="419"/>
      <c r="J3" s="419"/>
      <c r="K3" s="420"/>
    </row>
    <row r="4" spans="1:11" ht="15.75" thickBot="1">
      <c r="A4" s="421" t="s">
        <v>434</v>
      </c>
      <c r="B4" s="422"/>
      <c r="C4" s="422"/>
      <c r="D4" s="422"/>
      <c r="E4" s="422"/>
      <c r="F4" s="422"/>
      <c r="G4" s="422"/>
      <c r="H4" s="422"/>
      <c r="I4" s="422"/>
      <c r="J4" s="422"/>
      <c r="K4" s="423"/>
    </row>
    <row r="5" spans="1:11" ht="15.75" thickBot="1">
      <c r="A5" s="421" t="s">
        <v>550</v>
      </c>
      <c r="B5" s="422"/>
      <c r="C5" s="422"/>
      <c r="D5" s="422"/>
      <c r="E5" s="422"/>
      <c r="F5" s="422"/>
      <c r="G5" s="422"/>
      <c r="H5" s="422"/>
      <c r="I5" s="422"/>
      <c r="J5" s="422"/>
      <c r="K5" s="423"/>
    </row>
    <row r="6" spans="1:11" ht="15.75" thickBot="1">
      <c r="A6" s="421" t="s">
        <v>330</v>
      </c>
      <c r="B6" s="422"/>
      <c r="C6" s="422"/>
      <c r="D6" s="422"/>
      <c r="E6" s="422"/>
      <c r="F6" s="422"/>
      <c r="G6" s="422"/>
      <c r="H6" s="422"/>
      <c r="I6" s="422"/>
      <c r="J6" s="422"/>
      <c r="K6" s="423"/>
    </row>
    <row r="7" spans="1:11" ht="79.5" customHeight="1" thickBot="1">
      <c r="A7" s="296" t="s">
        <v>435</v>
      </c>
      <c r="B7" s="297" t="s">
        <v>436</v>
      </c>
      <c r="C7" s="297" t="s">
        <v>437</v>
      </c>
      <c r="D7" s="297" t="s">
        <v>438</v>
      </c>
      <c r="E7" s="297" t="s">
        <v>439</v>
      </c>
      <c r="F7" s="297" t="s">
        <v>440</v>
      </c>
      <c r="G7" s="298" t="s">
        <v>441</v>
      </c>
      <c r="H7" s="299" t="s">
        <v>442</v>
      </c>
      <c r="I7" s="297" t="s">
        <v>556</v>
      </c>
      <c r="J7" s="297" t="s">
        <v>557</v>
      </c>
      <c r="K7" s="298" t="s">
        <v>558</v>
      </c>
    </row>
    <row r="8" spans="1:1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ht="30.75" customHeight="1">
      <c r="A9" s="205" t="s">
        <v>443</v>
      </c>
      <c r="B9" s="206"/>
      <c r="C9" s="206"/>
      <c r="D9" s="206"/>
      <c r="E9" s="207">
        <f>+E10+E11+E12+E13</f>
        <v>0</v>
      </c>
      <c r="F9" s="206"/>
      <c r="G9" s="206"/>
      <c r="H9" s="206"/>
      <c r="I9" s="207">
        <f t="shared" ref="I9:J9" si="0">+I10+I11+I12+I13</f>
        <v>0</v>
      </c>
      <c r="J9" s="207">
        <f t="shared" si="0"/>
        <v>0</v>
      </c>
      <c r="K9" s="207">
        <f>+K10+K11+K12+K13</f>
        <v>0</v>
      </c>
    </row>
    <row r="10" spans="1:11">
      <c r="A10" s="208" t="s">
        <v>453</v>
      </c>
      <c r="B10" s="209"/>
      <c r="C10" s="209"/>
      <c r="D10" s="210"/>
      <c r="E10" s="211"/>
      <c r="F10" s="212"/>
      <c r="G10" s="210"/>
      <c r="H10" s="210"/>
      <c r="I10" s="211"/>
      <c r="J10" s="220"/>
      <c r="K10" s="213"/>
    </row>
    <row r="11" spans="1:11">
      <c r="A11" s="208" t="s">
        <v>444</v>
      </c>
      <c r="B11" s="206"/>
      <c r="C11" s="206"/>
      <c r="D11" s="206"/>
      <c r="E11" s="206"/>
      <c r="F11" s="206"/>
      <c r="G11" s="206"/>
      <c r="H11" s="206"/>
      <c r="I11" s="214"/>
      <c r="J11" s="206"/>
      <c r="K11" s="206"/>
    </row>
    <row r="12" spans="1:11">
      <c r="A12" s="208" t="s">
        <v>445</v>
      </c>
      <c r="B12" s="206"/>
      <c r="C12" s="206"/>
      <c r="D12" s="206"/>
      <c r="E12" s="206"/>
      <c r="F12" s="206"/>
      <c r="G12" s="206"/>
      <c r="H12" s="206"/>
      <c r="I12" s="215"/>
      <c r="J12" s="206"/>
      <c r="K12" s="206"/>
    </row>
    <row r="13" spans="1:11">
      <c r="A13" s="208" t="s">
        <v>446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>
      <c r="A14" s="21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1" ht="32.25" customHeight="1">
      <c r="A15" s="205" t="s">
        <v>447</v>
      </c>
      <c r="B15" s="206"/>
      <c r="C15" s="206"/>
      <c r="D15" s="206"/>
      <c r="E15" s="217">
        <f>+E16+E17+E18+E19</f>
        <v>0</v>
      </c>
      <c r="F15" s="206"/>
      <c r="G15" s="206"/>
      <c r="H15" s="206"/>
      <c r="I15" s="206"/>
      <c r="J15" s="206"/>
      <c r="K15" s="217">
        <f>+K16+K17+K18+K19</f>
        <v>0</v>
      </c>
    </row>
    <row r="16" spans="1:11">
      <c r="A16" s="208" t="s">
        <v>448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>
      <c r="A17" s="208" t="s">
        <v>449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>
      <c r="A18" s="208" t="s">
        <v>450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>
      <c r="A19" s="208" t="s">
        <v>451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1">
      <c r="A20" s="21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42.75" customHeight="1">
      <c r="A21" s="205" t="s">
        <v>452</v>
      </c>
      <c r="B21" s="206"/>
      <c r="C21" s="206"/>
      <c r="D21" s="206"/>
      <c r="E21" s="207">
        <f>+E9+E15</f>
        <v>0</v>
      </c>
      <c r="F21" s="206"/>
      <c r="G21" s="206"/>
      <c r="H21" s="206"/>
      <c r="I21" s="206"/>
      <c r="J21" s="206"/>
      <c r="K21" s="207">
        <f>+K9+K15</f>
        <v>0</v>
      </c>
    </row>
    <row r="22" spans="1:11" ht="13.5" thickBot="1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topLeftCell="C31" zoomScaleNormal="100" workbookViewId="0">
      <selection activeCell="D7" sqref="D7:G7"/>
    </sheetView>
  </sheetViews>
  <sheetFormatPr baseColWidth="10" defaultColWidth="0" defaultRowHeight="12.75" zeroHeight="1"/>
  <cols>
    <col min="1" max="2" width="0.28515625" hidden="1" customWidth="1"/>
    <col min="3" max="3" width="3.140625" customWidth="1"/>
    <col min="4" max="4" width="110" customWidth="1"/>
    <col min="5" max="5" width="24.85546875" style="81" customWidth="1"/>
    <col min="6" max="7" width="23.28515625" style="81" customWidth="1"/>
    <col min="8" max="8" width="11.5703125" customWidth="1"/>
    <col min="257" max="258" width="0" hidden="1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3" max="514" width="0" hidden="1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69" max="770" width="0" hidden="1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5" max="1026" width="0" hidden="1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1" max="1282" width="0" hidden="1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7" max="1538" width="0" hidden="1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3" max="1794" width="0" hidden="1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49" max="2050" width="0" hidden="1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5" max="2306" width="0" hidden="1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1" max="2562" width="0" hidden="1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7" max="2818" width="0" hidden="1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3" max="3074" width="0" hidden="1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29" max="3330" width="0" hidden="1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5" max="3586" width="0" hidden="1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1" max="3842" width="0" hidden="1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7" max="4098" width="0" hidden="1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3" max="4354" width="0" hidden="1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09" max="4610" width="0" hidden="1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5" max="4866" width="0" hidden="1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1" max="5122" width="0" hidden="1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7" max="5378" width="0" hidden="1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3" max="5634" width="0" hidden="1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89" max="5890" width="0" hidden="1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5" max="6146" width="0" hidden="1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1" max="6402" width="0" hidden="1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7" max="6658" width="0" hidden="1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3" max="6914" width="0" hidden="1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69" max="7170" width="0" hidden="1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5" max="7426" width="0" hidden="1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1" max="7682" width="0" hidden="1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7" max="7938" width="0" hidden="1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3" max="8194" width="0" hidden="1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49" max="8450" width="0" hidden="1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5" max="8706" width="0" hidden="1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1" max="8962" width="0" hidden="1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7" max="9218" width="0" hidden="1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3" max="9474" width="0" hidden="1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29" max="9730" width="0" hidden="1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5" max="9986" width="0" hidden="1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1" max="10242" width="0" hidden="1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7" max="10498" width="0" hidden="1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3" max="10754" width="0" hidden="1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09" max="11010" width="0" hidden="1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5" max="11266" width="0" hidden="1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1" max="11522" width="0" hidden="1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7" max="11778" width="0" hidden="1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3" max="12034" width="0" hidden="1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89" max="12290" width="0" hidden="1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5" max="12546" width="0" hidden="1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1" max="12802" width="0" hidden="1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7" max="13058" width="0" hidden="1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3" max="13314" width="0" hidden="1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69" max="13570" width="0" hidden="1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5" max="13826" width="0" hidden="1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1" max="14082" width="0" hidden="1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7" max="14338" width="0" hidden="1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3" max="14594" width="0" hidden="1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49" max="14850" width="0" hidden="1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5" max="15106" width="0" hidden="1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1" max="15362" width="0" hidden="1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7" max="15618" width="0" hidden="1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3" max="15874" width="0" hidden="1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29" max="16130" width="0" hidden="1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1:78" ht="15" hidden="1" customHeight="1">
      <c r="A1" s="60"/>
      <c r="B1" s="60"/>
      <c r="C1" s="60"/>
      <c r="D1" s="60"/>
      <c r="E1" s="74"/>
      <c r="F1" s="74"/>
      <c r="G1" s="74"/>
      <c r="H1" s="60"/>
      <c r="I1" s="60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</row>
    <row r="2" spans="1:78" ht="15" hidden="1" customHeight="1">
      <c r="A2" s="60"/>
      <c r="B2" s="60"/>
      <c r="C2" s="60"/>
      <c r="D2" s="60"/>
      <c r="E2" s="74"/>
      <c r="F2" s="74"/>
      <c r="G2" s="74"/>
      <c r="H2" s="60"/>
      <c r="I2" s="60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</row>
    <row r="3" spans="1:78" ht="15" hidden="1" customHeight="1">
      <c r="A3" s="60"/>
      <c r="B3" s="60"/>
      <c r="C3" s="60"/>
      <c r="D3" s="427" t="s">
        <v>329</v>
      </c>
      <c r="E3" s="427"/>
      <c r="F3" s="427"/>
      <c r="G3" s="427"/>
      <c r="H3" s="60"/>
      <c r="I3" s="60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</row>
    <row r="4" spans="1:78" ht="15" customHeight="1">
      <c r="A4" s="60"/>
      <c r="B4" s="60"/>
      <c r="C4" s="60"/>
      <c r="D4" s="60"/>
      <c r="E4" s="74"/>
      <c r="F4" s="74"/>
      <c r="G4" s="74"/>
      <c r="H4" s="60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</row>
    <row r="5" spans="1:78" ht="25.15" customHeight="1">
      <c r="A5" s="60"/>
      <c r="B5" s="60"/>
      <c r="C5" s="60"/>
      <c r="D5" s="428" t="s">
        <v>535</v>
      </c>
      <c r="E5" s="429"/>
      <c r="F5" s="429"/>
      <c r="G5" s="430"/>
      <c r="H5" s="60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</row>
    <row r="6" spans="1:78" ht="15" customHeight="1">
      <c r="A6" s="60"/>
      <c r="B6" s="60"/>
      <c r="C6" s="60"/>
      <c r="D6" s="431" t="s">
        <v>329</v>
      </c>
      <c r="E6" s="432"/>
      <c r="F6" s="432"/>
      <c r="G6" s="433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</row>
    <row r="7" spans="1:78" ht="15" customHeight="1">
      <c r="A7" s="60"/>
      <c r="B7" s="60"/>
      <c r="C7" s="60"/>
      <c r="D7" s="434" t="s">
        <v>551</v>
      </c>
      <c r="E7" s="435"/>
      <c r="F7" s="435"/>
      <c r="G7" s="436"/>
      <c r="H7" s="60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</row>
    <row r="8" spans="1:78" ht="15" customHeight="1">
      <c r="A8" s="60"/>
      <c r="B8" s="60"/>
      <c r="C8" s="60"/>
      <c r="D8" s="437" t="s">
        <v>330</v>
      </c>
      <c r="E8" s="438"/>
      <c r="F8" s="438"/>
      <c r="G8" s="439"/>
      <c r="H8" s="60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</row>
    <row r="9" spans="1:78" ht="15" customHeight="1">
      <c r="A9" s="60"/>
      <c r="B9" s="60"/>
      <c r="C9" s="60"/>
      <c r="D9" s="60"/>
      <c r="E9" s="74"/>
      <c r="F9" s="74"/>
      <c r="G9" s="74"/>
      <c r="H9" s="60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</row>
    <row r="10" spans="1:78" ht="15">
      <c r="A10" s="60"/>
      <c r="B10" s="60"/>
      <c r="C10" s="60"/>
      <c r="D10" s="300" t="s">
        <v>331</v>
      </c>
      <c r="E10" s="301" t="s">
        <v>369</v>
      </c>
      <c r="F10" s="301" t="s">
        <v>153</v>
      </c>
      <c r="G10" s="301" t="s">
        <v>370</v>
      </c>
      <c r="H10" s="60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</row>
    <row r="11" spans="1:78" ht="15" customHeight="1">
      <c r="A11" s="60"/>
      <c r="B11" s="60"/>
      <c r="C11" s="60"/>
      <c r="D11" s="62" t="s">
        <v>332</v>
      </c>
      <c r="E11" s="75">
        <f>+E12+E13+E14</f>
        <v>19221262</v>
      </c>
      <c r="F11" s="75">
        <f t="shared" ref="F11:G11" si="0">+F12+F13+F14</f>
        <v>6532718.4700000007</v>
      </c>
      <c r="G11" s="75">
        <f t="shared" si="0"/>
        <v>6532718.4700000007</v>
      </c>
      <c r="H11" s="60"/>
      <c r="I11" s="63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15" customHeight="1">
      <c r="A12" s="60"/>
      <c r="B12" s="60"/>
      <c r="C12" s="60"/>
      <c r="D12" s="64" t="s">
        <v>333</v>
      </c>
      <c r="E12" s="76">
        <f>+'F5. EAID'!B41</f>
        <v>10110631</v>
      </c>
      <c r="F12" s="77">
        <f>+'F5. EAID'!E41</f>
        <v>2563441.9900000002</v>
      </c>
      <c r="G12" s="77">
        <f>+'F5. EAID'!F41</f>
        <v>2563441.9900000002</v>
      </c>
      <c r="H12" s="60"/>
      <c r="I12" s="63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15" customHeight="1">
      <c r="A13" s="60"/>
      <c r="B13" s="60"/>
      <c r="C13" s="60"/>
      <c r="D13" s="64" t="s">
        <v>334</v>
      </c>
      <c r="E13" s="77">
        <f>+'F5. EAID'!B63</f>
        <v>9110631</v>
      </c>
      <c r="F13" s="77">
        <f>+'F5. EAID'!E63</f>
        <v>3969276.48</v>
      </c>
      <c r="G13" s="77">
        <f>'F5. EAID'!F63</f>
        <v>3969276.48</v>
      </c>
      <c r="H13" s="60"/>
      <c r="I13" s="6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5" customHeight="1">
      <c r="A14" s="60"/>
      <c r="B14" s="60"/>
      <c r="C14" s="60"/>
      <c r="D14" s="64" t="s">
        <v>335</v>
      </c>
      <c r="E14" s="77">
        <f>+E38</f>
        <v>0</v>
      </c>
      <c r="F14" s="77">
        <f t="shared" ref="F14:G14" si="1">+F38</f>
        <v>0</v>
      </c>
      <c r="G14" s="77">
        <f t="shared" si="1"/>
        <v>0</v>
      </c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</row>
    <row r="15" spans="1:78" ht="15" customHeight="1">
      <c r="A15" s="60"/>
      <c r="B15" s="60"/>
      <c r="C15" s="60"/>
      <c r="D15" s="62" t="s">
        <v>336</v>
      </c>
      <c r="E15" s="75">
        <f>+E16+E17</f>
        <v>19221262</v>
      </c>
      <c r="F15" s="75">
        <f t="shared" ref="F15:G15" si="2">+F16+F17</f>
        <v>6249939.5269999988</v>
      </c>
      <c r="G15" s="75">
        <f t="shared" si="2"/>
        <v>6249939.5269999988</v>
      </c>
      <c r="H15" s="60"/>
      <c r="I15" s="63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</row>
    <row r="16" spans="1:78" ht="15" customHeight="1">
      <c r="A16" s="60"/>
      <c r="B16" s="60"/>
      <c r="C16" s="60"/>
      <c r="D16" s="64" t="s">
        <v>337</v>
      </c>
      <c r="E16" s="77">
        <f>+'F6a. EAEPE OG'!D10-'F6a. EAEPE OG'!D76</f>
        <v>10110631</v>
      </c>
      <c r="F16" s="77">
        <f>+'F6a. EAEPE OG'!G10-'F6a. EAEPE OG'!G76</f>
        <v>2832133.0969999996</v>
      </c>
      <c r="G16" s="77">
        <f>+'F6a. EAEPE OG'!H10-'F6a. EAEPE OG'!H76</f>
        <v>2832133.0969999996</v>
      </c>
      <c r="H16" s="60"/>
      <c r="I16" s="63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</row>
    <row r="17" spans="1:78" ht="15" customHeight="1">
      <c r="A17" s="60"/>
      <c r="B17" s="60"/>
      <c r="C17" s="60"/>
      <c r="D17" s="64" t="s">
        <v>338</v>
      </c>
      <c r="E17" s="77">
        <f>+'F6a. EAEPE OG'!D83-'F6a. EAEPE OG'!D149</f>
        <v>9110631</v>
      </c>
      <c r="F17" s="77">
        <f>+'F6a. EAEPE OG'!G83-'F6a. EAEPE OG'!G149</f>
        <v>3417806.4299999997</v>
      </c>
      <c r="G17" s="77">
        <f>+'F6a. EAEPE OG'!H83-'F6a. EAEPE OG'!H149</f>
        <v>3417806.4299999997</v>
      </c>
      <c r="H17" s="60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</row>
    <row r="18" spans="1:78" ht="15" customHeight="1">
      <c r="A18" s="60"/>
      <c r="B18" s="60"/>
      <c r="C18" s="60"/>
      <c r="D18" s="62" t="s">
        <v>339</v>
      </c>
      <c r="E18" s="75">
        <f>+E19+E20</f>
        <v>0</v>
      </c>
      <c r="F18" s="75">
        <f>+F19+F20</f>
        <v>0</v>
      </c>
      <c r="G18" s="75">
        <f t="shared" ref="G18" si="3">+G19+G20</f>
        <v>0</v>
      </c>
      <c r="H18" s="60"/>
      <c r="I18" s="6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</row>
    <row r="19" spans="1:78" ht="15" customHeight="1">
      <c r="A19" s="60"/>
      <c r="B19" s="60"/>
      <c r="C19" s="60"/>
      <c r="D19" s="64" t="s">
        <v>340</v>
      </c>
      <c r="E19" s="77">
        <v>0</v>
      </c>
      <c r="F19" s="77">
        <v>0</v>
      </c>
      <c r="G19" s="77">
        <v>0</v>
      </c>
      <c r="H19" s="60"/>
      <c r="I19" s="63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</row>
    <row r="20" spans="1:78" ht="15" customHeight="1">
      <c r="A20" s="60"/>
      <c r="B20" s="60"/>
      <c r="C20" s="60"/>
      <c r="D20" s="64" t="s">
        <v>341</v>
      </c>
      <c r="E20" s="77">
        <v>0</v>
      </c>
      <c r="F20" s="77">
        <v>0</v>
      </c>
      <c r="G20" s="77">
        <v>0</v>
      </c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</row>
    <row r="21" spans="1:78" ht="15" customHeight="1">
      <c r="A21" s="60"/>
      <c r="B21" s="60"/>
      <c r="C21" s="60"/>
      <c r="D21" s="62" t="s">
        <v>342</v>
      </c>
      <c r="E21" s="75">
        <f>+E11-E15+E18</f>
        <v>0</v>
      </c>
      <c r="F21" s="75">
        <f t="shared" ref="F21" si="4">+F11-F15+F18</f>
        <v>282778.94300000183</v>
      </c>
      <c r="G21" s="75">
        <f>+G11-G15+G18</f>
        <v>282778.94300000183</v>
      </c>
      <c r="H21" s="60"/>
      <c r="I21" s="63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</row>
    <row r="22" spans="1:78" ht="15" customHeight="1">
      <c r="A22" s="60"/>
      <c r="B22" s="60"/>
      <c r="C22" s="60"/>
      <c r="D22" s="62" t="s">
        <v>343</v>
      </c>
      <c r="E22" s="75">
        <f>+E21-E38</f>
        <v>0</v>
      </c>
      <c r="F22" s="75">
        <f t="shared" ref="F22:G22" si="5">+F21-F38</f>
        <v>282778.94300000183</v>
      </c>
      <c r="G22" s="75">
        <f t="shared" si="5"/>
        <v>282778.94300000183</v>
      </c>
      <c r="H22" s="60"/>
      <c r="I22" s="63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</row>
    <row r="23" spans="1:78" ht="15" customHeight="1">
      <c r="A23" s="60"/>
      <c r="B23" s="60"/>
      <c r="C23" s="60"/>
      <c r="D23" s="65" t="s">
        <v>344</v>
      </c>
      <c r="E23" s="78">
        <f>+E22-E18</f>
        <v>0</v>
      </c>
      <c r="F23" s="78">
        <f t="shared" ref="F23:G23" si="6">+F22-F18</f>
        <v>282778.94300000183</v>
      </c>
      <c r="G23" s="78">
        <f t="shared" si="6"/>
        <v>282778.94300000183</v>
      </c>
      <c r="H23" s="60"/>
      <c r="I23" s="63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</row>
    <row r="24" spans="1:78" ht="15" customHeight="1">
      <c r="A24" s="60"/>
      <c r="B24" s="60"/>
      <c r="C24" s="60"/>
      <c r="D24" s="60"/>
      <c r="E24" s="74"/>
      <c r="F24" s="74"/>
      <c r="G24" s="74"/>
      <c r="H24" s="60"/>
      <c r="I24" s="6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</row>
    <row r="25" spans="1:78" ht="15" customHeight="1">
      <c r="A25" s="60"/>
      <c r="B25" s="60"/>
      <c r="C25" s="60"/>
      <c r="D25" s="300" t="s">
        <v>128</v>
      </c>
      <c r="E25" s="302" t="s">
        <v>150</v>
      </c>
      <c r="F25" s="302" t="s">
        <v>153</v>
      </c>
      <c r="G25" s="302" t="s">
        <v>154</v>
      </c>
      <c r="H25" s="60"/>
      <c r="I25" s="63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</row>
    <row r="26" spans="1:78" ht="15" customHeight="1">
      <c r="A26" s="60"/>
      <c r="B26" s="60"/>
      <c r="C26" s="60"/>
      <c r="D26" s="62" t="s">
        <v>345</v>
      </c>
      <c r="E26" s="75">
        <f>+E27+E28</f>
        <v>0</v>
      </c>
      <c r="F26" s="75">
        <f t="shared" ref="F26:G26" si="7">+F27+F28</f>
        <v>0</v>
      </c>
      <c r="G26" s="75">
        <f t="shared" si="7"/>
        <v>0</v>
      </c>
      <c r="H26" s="60"/>
      <c r="I26" s="63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</row>
    <row r="27" spans="1:78" ht="15" customHeight="1">
      <c r="A27" s="60"/>
      <c r="B27" s="60"/>
      <c r="C27" s="60"/>
      <c r="D27" s="66" t="s">
        <v>346</v>
      </c>
      <c r="E27" s="77">
        <f>+'F6a. EAEPE OG'!D77+'F6a. EAEPE OG'!D78+'F6a. EAEPE OG'!D79+'F6a. EAEPE OG'!D80+'F6a. EAEPE OG'!D81</f>
        <v>0</v>
      </c>
      <c r="F27" s="77">
        <f>+'F6a. EAEPE OG'!G77+'F6a. EAEPE OG'!G78+'F6a. EAEPE OG'!G79+'F6a. EAEPE OG'!G80+'F6a. EAEPE OG'!G81</f>
        <v>0</v>
      </c>
      <c r="G27" s="77">
        <f>+'F6a. EAEPE OG'!H77+'F6a. EAEPE OG'!H78+'F6a. EAEPE OG'!H79+'F6a. EAEPE OG'!H80+'F6a. EAEPE OG'!H81</f>
        <v>0</v>
      </c>
      <c r="H27" s="60"/>
      <c r="I27" s="63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</row>
    <row r="28" spans="1:78" ht="15" customHeight="1">
      <c r="A28" s="60"/>
      <c r="B28" s="60"/>
      <c r="C28" s="60"/>
      <c r="D28" s="66" t="s">
        <v>347</v>
      </c>
      <c r="E28" s="77">
        <f>+'F6a. EAEPE OG'!D150+'F6a. EAEPE OG'!D151+'F6a. EAEPE OG'!D152+'F6a. EAEPE OG'!D153+'F6a. EAEPE OG'!D154</f>
        <v>0</v>
      </c>
      <c r="F28" s="77">
        <f>+'F6a. EAEPE OG'!G150+'F6a. EAEPE OG'!G151+'F6a. EAEPE OG'!G152+'F6a. EAEPE OG'!G153+'F6a. EAEPE OG'!G154</f>
        <v>0</v>
      </c>
      <c r="G28" s="77">
        <f>+'F6a. EAEPE OG'!H150+'F6a. EAEPE OG'!H151+'F6a. EAEPE OG'!H152+'F6a. EAEPE OG'!H153+'F6a. EAEPE OG'!H154</f>
        <v>0</v>
      </c>
      <c r="H28" s="60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</row>
    <row r="29" spans="1:78" ht="15" customHeight="1">
      <c r="A29" s="60"/>
      <c r="B29" s="60"/>
      <c r="C29" s="60"/>
      <c r="D29" s="65" t="s">
        <v>348</v>
      </c>
      <c r="E29" s="78">
        <f>+E23+E26</f>
        <v>0</v>
      </c>
      <c r="F29" s="78">
        <f t="shared" ref="F29:G29" si="8">+F23+F26</f>
        <v>282778.94300000183</v>
      </c>
      <c r="G29" s="78">
        <f t="shared" si="8"/>
        <v>282778.94300000183</v>
      </c>
      <c r="H29" s="60"/>
      <c r="I29" s="63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</row>
    <row r="30" spans="1:78" ht="15" customHeight="1">
      <c r="A30" s="60"/>
      <c r="B30" s="60"/>
      <c r="C30" s="60"/>
      <c r="D30" s="60"/>
      <c r="E30" s="74"/>
      <c r="F30" s="74"/>
      <c r="G30" s="74"/>
      <c r="H30" s="60"/>
      <c r="I30" s="63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</row>
    <row r="31" spans="1:78" ht="15">
      <c r="A31" s="60"/>
      <c r="B31" s="60"/>
      <c r="C31" s="60"/>
      <c r="D31" s="300" t="s">
        <v>128</v>
      </c>
      <c r="E31" s="301" t="s">
        <v>349</v>
      </c>
      <c r="F31" s="301" t="s">
        <v>153</v>
      </c>
      <c r="G31" s="301" t="s">
        <v>371</v>
      </c>
      <c r="H31" s="60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</row>
    <row r="32" spans="1:78" ht="15" customHeight="1">
      <c r="A32" s="60"/>
      <c r="B32" s="60"/>
      <c r="C32" s="60"/>
      <c r="D32" s="67" t="s">
        <v>350</v>
      </c>
      <c r="E32" s="82">
        <f>+E33+E34</f>
        <v>0</v>
      </c>
      <c r="F32" s="82">
        <f t="shared" ref="F32:G32" si="9">+F33+F34</f>
        <v>0</v>
      </c>
      <c r="G32" s="82">
        <f t="shared" si="9"/>
        <v>0</v>
      </c>
      <c r="H32" s="60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</row>
    <row r="33" spans="1:78" ht="15" customHeight="1">
      <c r="A33" s="60"/>
      <c r="B33" s="60"/>
      <c r="C33" s="60"/>
      <c r="D33" s="68" t="s">
        <v>351</v>
      </c>
      <c r="E33" s="79">
        <v>0</v>
      </c>
      <c r="F33" s="79">
        <v>0</v>
      </c>
      <c r="G33" s="79">
        <v>0</v>
      </c>
      <c r="H33" s="60"/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</row>
    <row r="34" spans="1:78" ht="15" customHeight="1">
      <c r="A34" s="60"/>
      <c r="B34" s="60"/>
      <c r="C34" s="60"/>
      <c r="D34" s="68" t="s">
        <v>352</v>
      </c>
      <c r="E34" s="79">
        <v>0</v>
      </c>
      <c r="F34" s="79">
        <v>0</v>
      </c>
      <c r="G34" s="79">
        <v>0</v>
      </c>
      <c r="H34" s="60"/>
      <c r="I34" s="6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</row>
    <row r="35" spans="1:78" ht="15" customHeight="1">
      <c r="A35" s="60"/>
      <c r="B35" s="60"/>
      <c r="C35" s="60"/>
      <c r="D35" s="67" t="s">
        <v>353</v>
      </c>
      <c r="E35" s="82">
        <f>+E36+E37</f>
        <v>0</v>
      </c>
      <c r="F35" s="82">
        <f t="shared" ref="F35" si="10">+F36+F37</f>
        <v>0</v>
      </c>
      <c r="G35" s="82">
        <f t="shared" ref="G35" si="11">+G36+G37</f>
        <v>0</v>
      </c>
      <c r="H35" s="60"/>
      <c r="I35" s="63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</row>
    <row r="36" spans="1:78" ht="15" customHeight="1">
      <c r="A36" s="60"/>
      <c r="B36" s="60"/>
      <c r="C36" s="60"/>
      <c r="D36" s="68" t="s">
        <v>354</v>
      </c>
      <c r="E36" s="79">
        <f>+'F6a. EAEPE OG'!D76</f>
        <v>0</v>
      </c>
      <c r="F36" s="79">
        <f>+'F6a. EAEPE OG'!G76</f>
        <v>0</v>
      </c>
      <c r="G36" s="79">
        <f>+'F6a. EAEPE OG'!H76</f>
        <v>0</v>
      </c>
      <c r="H36" s="60"/>
      <c r="I36" s="63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</row>
    <row r="37" spans="1:78" ht="15" customHeight="1">
      <c r="A37" s="60"/>
      <c r="B37" s="60"/>
      <c r="C37" s="60"/>
      <c r="D37" s="68" t="s">
        <v>355</v>
      </c>
      <c r="E37" s="79">
        <f>+'F6a. EAEPE OG'!D149</f>
        <v>0</v>
      </c>
      <c r="F37" s="79">
        <f>+'F6a. EAEPE OG'!G149</f>
        <v>0</v>
      </c>
      <c r="G37" s="79">
        <f>+'F6a. EAEPE OG'!H149</f>
        <v>0</v>
      </c>
      <c r="H37" s="60"/>
      <c r="I37" s="6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</row>
    <row r="38" spans="1:78" ht="15" customHeight="1">
      <c r="A38" s="60"/>
      <c r="B38" s="60"/>
      <c r="C38" s="60"/>
      <c r="D38" s="69" t="s">
        <v>356</v>
      </c>
      <c r="E38" s="83">
        <f>+E32-E35</f>
        <v>0</v>
      </c>
      <c r="F38" s="83">
        <f t="shared" ref="F38:G38" si="12">+F32-F35</f>
        <v>0</v>
      </c>
      <c r="G38" s="83">
        <f t="shared" si="12"/>
        <v>0</v>
      </c>
      <c r="H38" s="60"/>
      <c r="I38" s="63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</row>
    <row r="39" spans="1:78" ht="15" customHeight="1">
      <c r="A39" s="60"/>
      <c r="B39" s="60"/>
      <c r="C39" s="60"/>
      <c r="D39" s="60"/>
      <c r="E39" s="74"/>
      <c r="F39" s="74"/>
      <c r="G39" s="74"/>
      <c r="H39" s="60"/>
      <c r="I39" s="63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</row>
    <row r="40" spans="1:78" ht="15">
      <c r="A40" s="60"/>
      <c r="B40" s="60"/>
      <c r="C40" s="60"/>
      <c r="D40" s="300" t="s">
        <v>128</v>
      </c>
      <c r="E40" s="301" t="s">
        <v>349</v>
      </c>
      <c r="F40" s="301" t="s">
        <v>153</v>
      </c>
      <c r="G40" s="301" t="s">
        <v>371</v>
      </c>
      <c r="H40" s="60"/>
      <c r="I40" s="6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</row>
    <row r="41" spans="1:78" ht="15" customHeight="1">
      <c r="A41" s="60"/>
      <c r="B41" s="60"/>
      <c r="C41" s="60"/>
      <c r="D41" s="70" t="s">
        <v>357</v>
      </c>
      <c r="E41" s="79">
        <f>+E12</f>
        <v>10110631</v>
      </c>
      <c r="F41" s="79">
        <f t="shared" ref="F41:G41" si="13">+F12</f>
        <v>2563441.9900000002</v>
      </c>
      <c r="G41" s="79">
        <f t="shared" si="13"/>
        <v>2563441.9900000002</v>
      </c>
      <c r="H41" s="60"/>
      <c r="I41" s="63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</row>
    <row r="42" spans="1:78" ht="15" customHeight="1">
      <c r="A42" s="60"/>
      <c r="B42" s="60"/>
      <c r="C42" s="60"/>
      <c r="D42" s="70" t="s">
        <v>358</v>
      </c>
      <c r="E42" s="84">
        <f>+E43-E44</f>
        <v>0</v>
      </c>
      <c r="F42" s="84">
        <f t="shared" ref="F42:G42" si="14">+F43-F44</f>
        <v>0</v>
      </c>
      <c r="G42" s="84">
        <f t="shared" si="14"/>
        <v>0</v>
      </c>
      <c r="H42" s="60"/>
      <c r="I42" s="63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</row>
    <row r="43" spans="1:78" ht="15" customHeight="1">
      <c r="A43" s="60"/>
      <c r="B43" s="60"/>
      <c r="C43" s="60"/>
      <c r="D43" s="68" t="s">
        <v>351</v>
      </c>
      <c r="E43" s="79">
        <f>+E33</f>
        <v>0</v>
      </c>
      <c r="F43" s="79">
        <f t="shared" ref="F43:G43" si="15">+F33</f>
        <v>0</v>
      </c>
      <c r="G43" s="79">
        <f t="shared" si="15"/>
        <v>0</v>
      </c>
      <c r="H43" s="60"/>
      <c r="I43" s="6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</row>
    <row r="44" spans="1:78" ht="15" customHeight="1">
      <c r="A44" s="60"/>
      <c r="B44" s="60"/>
      <c r="C44" s="60"/>
      <c r="D44" s="68" t="s">
        <v>354</v>
      </c>
      <c r="E44" s="79">
        <f>+E36</f>
        <v>0</v>
      </c>
      <c r="F44" s="79">
        <f t="shared" ref="F44:G44" si="16">+F36</f>
        <v>0</v>
      </c>
      <c r="G44" s="79">
        <f t="shared" si="16"/>
        <v>0</v>
      </c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</row>
    <row r="45" spans="1:78" ht="15" customHeight="1">
      <c r="A45" s="60"/>
      <c r="B45" s="60"/>
      <c r="C45" s="60"/>
      <c r="D45" s="70" t="s">
        <v>337</v>
      </c>
      <c r="E45" s="79">
        <f>+E16</f>
        <v>10110631</v>
      </c>
      <c r="F45" s="79">
        <f t="shared" ref="F45:G45" si="17">+F16</f>
        <v>2832133.0969999996</v>
      </c>
      <c r="G45" s="79">
        <f t="shared" si="17"/>
        <v>2832133.0969999996</v>
      </c>
      <c r="H45" s="60"/>
      <c r="I45" s="6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</row>
    <row r="46" spans="1:78" ht="15" customHeight="1">
      <c r="A46" s="60"/>
      <c r="B46" s="60"/>
      <c r="C46" s="60"/>
      <c r="D46" s="70" t="s">
        <v>340</v>
      </c>
      <c r="E46" s="79">
        <f>+E19</f>
        <v>0</v>
      </c>
      <c r="F46" s="79">
        <f t="shared" ref="F46:G46" si="18">+F19</f>
        <v>0</v>
      </c>
      <c r="G46" s="79">
        <f t="shared" si="18"/>
        <v>0</v>
      </c>
      <c r="H46" s="60"/>
      <c r="I46" s="6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</row>
    <row r="47" spans="1:78" ht="15" customHeight="1">
      <c r="A47" s="60"/>
      <c r="B47" s="60"/>
      <c r="C47" s="60"/>
      <c r="D47" s="67" t="s">
        <v>359</v>
      </c>
      <c r="E47" s="82">
        <f>+E41+E42-E45+E46</f>
        <v>0</v>
      </c>
      <c r="F47" s="82">
        <f>+F41+F42-F45+F46</f>
        <v>-268691.10699999938</v>
      </c>
      <c r="G47" s="82">
        <f>+G41+G42-G45+G46</f>
        <v>-268691.10699999938</v>
      </c>
      <c r="H47" s="60"/>
      <c r="I47" s="63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</row>
    <row r="48" spans="1:78" ht="15" customHeight="1">
      <c r="A48" s="60"/>
      <c r="B48" s="60"/>
      <c r="C48" s="60"/>
      <c r="D48" s="69" t="s">
        <v>360</v>
      </c>
      <c r="E48" s="83">
        <f t="shared" ref="E48" si="19">+E47-E42</f>
        <v>0</v>
      </c>
      <c r="F48" s="83">
        <f>+F47-F42</f>
        <v>-268691.10699999938</v>
      </c>
      <c r="G48" s="83">
        <f t="shared" ref="G48" si="20">+G47-G42</f>
        <v>-268691.10699999938</v>
      </c>
      <c r="H48" s="60"/>
      <c r="I48" s="63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</row>
    <row r="49" spans="1:78" ht="15" customHeight="1">
      <c r="A49" s="60"/>
      <c r="B49" s="60"/>
      <c r="C49" s="60"/>
      <c r="D49" s="60"/>
      <c r="E49" s="74"/>
      <c r="F49" s="74"/>
      <c r="G49" s="74"/>
      <c r="H49" s="60"/>
      <c r="I49" s="63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</row>
    <row r="50" spans="1:78" ht="15">
      <c r="A50" s="60"/>
      <c r="B50" s="60"/>
      <c r="C50" s="60"/>
      <c r="D50" s="300" t="s">
        <v>128</v>
      </c>
      <c r="E50" s="301" t="s">
        <v>349</v>
      </c>
      <c r="F50" s="301" t="s">
        <v>153</v>
      </c>
      <c r="G50" s="301" t="s">
        <v>371</v>
      </c>
      <c r="H50" s="60"/>
      <c r="I50" s="6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</row>
    <row r="51" spans="1:78" ht="15" customHeight="1">
      <c r="A51" s="60"/>
      <c r="B51" s="60"/>
      <c r="C51" s="60"/>
      <c r="D51" s="70" t="s">
        <v>334</v>
      </c>
      <c r="E51" s="79">
        <f>+E13</f>
        <v>9110631</v>
      </c>
      <c r="F51" s="79">
        <f t="shared" ref="F51:G51" si="21">+F13</f>
        <v>3969276.48</v>
      </c>
      <c r="G51" s="79">
        <f t="shared" si="21"/>
        <v>3969276.48</v>
      </c>
      <c r="H51" s="60"/>
      <c r="I51" s="6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</row>
    <row r="52" spans="1:78" ht="15" customHeight="1">
      <c r="A52" s="60"/>
      <c r="B52" s="60"/>
      <c r="C52" s="60"/>
      <c r="D52" s="70" t="s">
        <v>361</v>
      </c>
      <c r="E52" s="84">
        <f>+E53-E54</f>
        <v>0</v>
      </c>
      <c r="F52" s="84">
        <f t="shared" ref="F52:G52" si="22">+F53-F54</f>
        <v>0</v>
      </c>
      <c r="G52" s="84">
        <f t="shared" si="22"/>
        <v>0</v>
      </c>
      <c r="H52" s="60"/>
      <c r="I52" s="6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</row>
    <row r="53" spans="1:78" ht="15" customHeight="1">
      <c r="A53" s="60"/>
      <c r="B53" s="60"/>
      <c r="C53" s="60"/>
      <c r="D53" s="68" t="s">
        <v>352</v>
      </c>
      <c r="E53" s="79">
        <f>+E34</f>
        <v>0</v>
      </c>
      <c r="F53" s="79">
        <f t="shared" ref="F53:G53" si="23">+F34</f>
        <v>0</v>
      </c>
      <c r="G53" s="79">
        <f t="shared" si="23"/>
        <v>0</v>
      </c>
      <c r="H53" s="60"/>
      <c r="I53" s="6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</row>
    <row r="54" spans="1:78" ht="15" customHeight="1">
      <c r="A54" s="60"/>
      <c r="B54" s="60"/>
      <c r="C54" s="60"/>
      <c r="D54" s="68" t="s">
        <v>355</v>
      </c>
      <c r="E54" s="79">
        <f>+E37</f>
        <v>0</v>
      </c>
      <c r="F54" s="79">
        <f t="shared" ref="F54:G54" si="24">+F37</f>
        <v>0</v>
      </c>
      <c r="G54" s="79">
        <f t="shared" si="24"/>
        <v>0</v>
      </c>
      <c r="H54" s="60"/>
      <c r="I54" s="6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</row>
    <row r="55" spans="1:78" ht="15" customHeight="1">
      <c r="A55" s="60"/>
      <c r="B55" s="60"/>
      <c r="C55" s="60"/>
      <c r="D55" s="70" t="s">
        <v>362</v>
      </c>
      <c r="E55" s="79">
        <f>+E17</f>
        <v>9110631</v>
      </c>
      <c r="F55" s="79">
        <f t="shared" ref="F55:G55" si="25">+F17</f>
        <v>3417806.4299999997</v>
      </c>
      <c r="G55" s="79">
        <f t="shared" si="25"/>
        <v>3417806.4299999997</v>
      </c>
      <c r="H55" s="60"/>
      <c r="I55" s="6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</row>
    <row r="56" spans="1:78" ht="15" customHeight="1">
      <c r="A56" s="60"/>
      <c r="B56" s="60"/>
      <c r="C56" s="60"/>
      <c r="D56" s="70" t="s">
        <v>341</v>
      </c>
      <c r="E56" s="79">
        <f>+E20</f>
        <v>0</v>
      </c>
      <c r="F56" s="79">
        <f t="shared" ref="F56:G56" si="26">+F20</f>
        <v>0</v>
      </c>
      <c r="G56" s="79">
        <f t="shared" si="26"/>
        <v>0</v>
      </c>
      <c r="H56" s="60"/>
      <c r="I56" s="6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</row>
    <row r="57" spans="1:78" ht="15" customHeight="1">
      <c r="A57" s="60"/>
      <c r="B57" s="60"/>
      <c r="C57" s="60"/>
      <c r="D57" s="67" t="s">
        <v>363</v>
      </c>
      <c r="E57" s="82">
        <f t="shared" ref="E57" si="27">+E51+E52-E55+E56</f>
        <v>0</v>
      </c>
      <c r="F57" s="82">
        <f>+F51+F52-F55+F56</f>
        <v>551470.05000000028</v>
      </c>
      <c r="G57" s="82">
        <f t="shared" ref="G57" si="28">+G51+G52-G55+G56</f>
        <v>551470.05000000028</v>
      </c>
      <c r="H57" s="60"/>
      <c r="I57" s="63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</row>
    <row r="58" spans="1:78" ht="15" customHeight="1">
      <c r="A58" s="60"/>
      <c r="B58" s="60"/>
      <c r="C58" s="60"/>
      <c r="D58" s="69" t="s">
        <v>364</v>
      </c>
      <c r="E58" s="83">
        <f t="shared" ref="E58" si="29">+E57-E52</f>
        <v>0</v>
      </c>
      <c r="F58" s="83">
        <f>+F57-F52</f>
        <v>551470.05000000028</v>
      </c>
      <c r="G58" s="83">
        <f t="shared" ref="G58" si="30">+G57-G52</f>
        <v>551470.05000000028</v>
      </c>
      <c r="H58" s="60"/>
      <c r="I58" s="63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</row>
    <row r="59" spans="1:78" ht="15" customHeight="1">
      <c r="A59" s="60"/>
      <c r="B59" s="60"/>
      <c r="C59" s="60"/>
      <c r="D59" s="60"/>
      <c r="E59" s="74"/>
      <c r="F59" s="74"/>
      <c r="G59" s="74"/>
      <c r="H59" s="60"/>
      <c r="I59" s="6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</row>
    <row r="60" spans="1:78">
      <c r="A60" s="60"/>
      <c r="B60" s="60"/>
      <c r="C60" s="60"/>
      <c r="D60" s="425" t="s">
        <v>365</v>
      </c>
      <c r="E60" s="425"/>
      <c r="F60" s="425"/>
      <c r="G60" s="425"/>
      <c r="H60" s="71"/>
      <c r="I60" s="72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</row>
    <row r="61" spans="1:78">
      <c r="A61" s="60"/>
      <c r="B61" s="60"/>
      <c r="C61" s="60"/>
      <c r="D61" s="425" t="s">
        <v>366</v>
      </c>
      <c r="E61" s="425"/>
      <c r="F61" s="425"/>
      <c r="G61" s="425"/>
      <c r="H61" s="426"/>
      <c r="I61" s="425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</row>
    <row r="62" spans="1:78" ht="15" customHeight="1">
      <c r="A62" s="60"/>
      <c r="B62" s="60"/>
      <c r="C62" s="60"/>
      <c r="D62" s="60"/>
      <c r="E62" s="74"/>
      <c r="F62" s="74"/>
      <c r="G62" s="74"/>
      <c r="H62" s="60"/>
      <c r="I62" s="6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</row>
    <row r="63" spans="1:78" ht="15" hidden="1" customHeight="1">
      <c r="A63" s="61"/>
      <c r="B63" s="61"/>
      <c r="C63" s="61"/>
      <c r="D63" s="61"/>
      <c r="E63" s="80"/>
      <c r="F63" s="80"/>
      <c r="G63" s="80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</row>
    <row r="64" spans="1:78" ht="15" hidden="1" customHeight="1">
      <c r="A64" s="61"/>
      <c r="B64" s="61"/>
      <c r="C64" s="61"/>
      <c r="D64" s="61"/>
      <c r="E64" s="80"/>
      <c r="F64" s="80"/>
      <c r="G64" s="80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</row>
    <row r="65" spans="1:78" ht="15" hidden="1" customHeight="1">
      <c r="A65" s="61"/>
      <c r="B65" s="61"/>
      <c r="C65" s="61"/>
      <c r="D65" s="61"/>
      <c r="E65" s="80"/>
      <c r="F65" s="80"/>
      <c r="G65" s="80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</row>
    <row r="66" spans="1:78" ht="15" hidden="1" customHeight="1">
      <c r="A66" s="61"/>
      <c r="B66" s="61"/>
      <c r="C66" s="61"/>
      <c r="D66" s="61"/>
      <c r="E66" s="80"/>
      <c r="F66" s="80"/>
      <c r="G66" s="8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</row>
    <row r="67" spans="1:78" ht="15" hidden="1" customHeight="1">
      <c r="A67" s="61"/>
      <c r="B67" s="61"/>
      <c r="C67" s="61"/>
      <c r="D67" s="61"/>
      <c r="E67" s="80"/>
      <c r="F67" s="80"/>
      <c r="G67" s="8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</row>
    <row r="68" spans="1:78" ht="15" hidden="1" customHeight="1">
      <c r="A68" s="61"/>
      <c r="B68" s="61"/>
      <c r="C68" s="61"/>
      <c r="D68" s="61"/>
      <c r="E68" s="80"/>
      <c r="F68" s="80"/>
      <c r="G68" s="80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</row>
    <row r="69" spans="1:78" ht="15" hidden="1" customHeight="1">
      <c r="A69" s="61"/>
      <c r="B69" s="61"/>
      <c r="C69" s="61"/>
      <c r="D69" s="61"/>
      <c r="E69" s="80"/>
      <c r="F69" s="80"/>
      <c r="G69" s="8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</row>
    <row r="70" spans="1:78" ht="15" hidden="1" customHeight="1">
      <c r="A70" s="61"/>
      <c r="B70" s="61"/>
      <c r="C70" s="61"/>
      <c r="D70" s="61"/>
      <c r="E70" s="80"/>
      <c r="F70" s="80"/>
      <c r="G70" s="80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</row>
    <row r="71" spans="1:78" ht="15" hidden="1" customHeight="1">
      <c r="A71" s="61"/>
      <c r="B71" s="61"/>
      <c r="C71" s="61"/>
      <c r="D71" s="61"/>
      <c r="E71" s="80"/>
      <c r="F71" s="80"/>
      <c r="G71" s="80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</row>
    <row r="72" spans="1:78" ht="15" hidden="1" customHeight="1">
      <c r="A72" s="61"/>
      <c r="B72" s="61"/>
      <c r="C72" s="61"/>
      <c r="D72" s="61"/>
      <c r="E72" s="80"/>
      <c r="F72" s="80"/>
      <c r="G72" s="8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</row>
    <row r="73" spans="1:78" ht="15" hidden="1" customHeight="1">
      <c r="A73" s="61"/>
      <c r="B73" s="61"/>
      <c r="C73" s="61"/>
      <c r="D73" s="61"/>
      <c r="E73" s="80"/>
      <c r="F73" s="80"/>
      <c r="G73" s="80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</row>
    <row r="74" spans="1:78" ht="15" hidden="1" customHeight="1">
      <c r="A74" s="61"/>
      <c r="B74" s="61"/>
      <c r="C74" s="61"/>
      <c r="D74" s="61"/>
      <c r="E74" s="80"/>
      <c r="F74" s="80"/>
      <c r="G74" s="80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</row>
    <row r="75" spans="1:78" ht="15" hidden="1" customHeight="1">
      <c r="A75" s="61"/>
      <c r="B75" s="61"/>
      <c r="C75" s="61"/>
      <c r="D75" s="61"/>
      <c r="E75" s="80"/>
      <c r="F75" s="80"/>
      <c r="G75" s="80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</row>
    <row r="76" spans="1:78" ht="15" hidden="1" customHeight="1">
      <c r="A76" s="61"/>
      <c r="B76" s="61"/>
      <c r="C76" s="61"/>
      <c r="D76" s="61"/>
      <c r="E76" s="80"/>
      <c r="F76" s="80"/>
      <c r="G76" s="80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</row>
    <row r="77" spans="1:78" ht="15" hidden="1" customHeight="1">
      <c r="A77" s="61"/>
      <c r="B77" s="61"/>
      <c r="C77" s="61"/>
      <c r="D77" s="61"/>
      <c r="E77" s="80"/>
      <c r="F77" s="80"/>
      <c r="G77" s="8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</row>
    <row r="78" spans="1:78" ht="15" hidden="1" customHeight="1">
      <c r="A78" s="61"/>
      <c r="B78" s="61"/>
      <c r="C78" s="61"/>
      <c r="D78" s="61"/>
      <c r="E78" s="80"/>
      <c r="F78" s="80"/>
      <c r="G78" s="8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</row>
    <row r="79" spans="1:78" ht="15" hidden="1" customHeight="1">
      <c r="A79" s="61"/>
      <c r="B79" s="61"/>
      <c r="C79" s="61"/>
      <c r="D79" s="61"/>
      <c r="E79" s="80"/>
      <c r="F79" s="80"/>
      <c r="G79" s="8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</row>
    <row r="80" spans="1:78" ht="15" hidden="1" customHeight="1">
      <c r="A80" s="61"/>
      <c r="B80" s="61"/>
      <c r="C80" s="61"/>
      <c r="D80" s="61"/>
      <c r="E80" s="80"/>
      <c r="F80" s="80"/>
      <c r="G80" s="8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</row>
    <row r="81" spans="1:78" ht="15" hidden="1" customHeight="1">
      <c r="A81" s="61"/>
      <c r="B81" s="61"/>
      <c r="C81" s="61"/>
      <c r="D81" s="61"/>
      <c r="E81" s="80"/>
      <c r="F81" s="80"/>
      <c r="G81" s="8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  <row r="82" spans="1:78" ht="15" hidden="1" customHeight="1">
      <c r="A82" s="61"/>
      <c r="B82" s="61"/>
      <c r="C82" s="61"/>
      <c r="D82" s="61"/>
      <c r="E82" s="80"/>
      <c r="F82" s="80"/>
      <c r="G82" s="8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</row>
    <row r="83" spans="1:78" ht="15" hidden="1" customHeight="1">
      <c r="A83" s="61"/>
      <c r="B83" s="61"/>
      <c r="C83" s="61"/>
      <c r="D83" s="61"/>
      <c r="E83" s="80"/>
      <c r="F83" s="80"/>
      <c r="G83" s="8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</row>
    <row r="84" spans="1:78" ht="15" hidden="1" customHeight="1">
      <c r="A84" s="61"/>
      <c r="B84" s="61"/>
      <c r="C84" s="61"/>
      <c r="D84" s="61"/>
      <c r="E84" s="80"/>
      <c r="F84" s="80"/>
      <c r="G84" s="8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</row>
    <row r="85" spans="1:78" ht="15" hidden="1" customHeight="1">
      <c r="A85" s="61"/>
      <c r="B85" s="61"/>
      <c r="C85" s="61"/>
      <c r="D85" s="61"/>
      <c r="E85" s="80"/>
      <c r="F85" s="80"/>
      <c r="G85" s="8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</row>
    <row r="86" spans="1:78" ht="15" hidden="1" customHeight="1">
      <c r="A86" s="61"/>
      <c r="B86" s="61"/>
      <c r="C86" s="61"/>
      <c r="D86" s="61"/>
      <c r="E86" s="80"/>
      <c r="F86" s="80"/>
      <c r="G86" s="8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</row>
    <row r="87" spans="1:78" ht="15" hidden="1" customHeight="1">
      <c r="A87" s="61"/>
      <c r="B87" s="61"/>
      <c r="C87" s="61"/>
      <c r="D87" s="61"/>
      <c r="E87" s="80"/>
      <c r="F87" s="80"/>
      <c r="G87" s="8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</row>
    <row r="88" spans="1:78" ht="15" hidden="1" customHeight="1">
      <c r="A88" s="61"/>
      <c r="B88" s="61"/>
      <c r="C88" s="61"/>
      <c r="D88" s="61"/>
      <c r="E88" s="80"/>
      <c r="F88" s="80"/>
      <c r="G88" s="80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</row>
    <row r="89" spans="1:78" ht="15" hidden="1" customHeight="1">
      <c r="A89" s="61"/>
      <c r="B89" s="61"/>
      <c r="C89" s="61"/>
      <c r="D89" s="61"/>
      <c r="E89" s="80"/>
      <c r="F89" s="80"/>
      <c r="G89" s="80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</row>
    <row r="90" spans="1:78" ht="15" hidden="1" customHeight="1">
      <c r="A90" s="61"/>
      <c r="B90" s="61"/>
      <c r="C90" s="61"/>
      <c r="D90" s="61"/>
      <c r="E90" s="80"/>
      <c r="F90" s="80"/>
      <c r="G90" s="80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</row>
    <row r="91" spans="1:78" ht="15" hidden="1" customHeight="1">
      <c r="A91" s="61"/>
      <c r="B91" s="61"/>
      <c r="C91" s="61"/>
      <c r="D91" s="61"/>
      <c r="E91" s="80"/>
      <c r="F91" s="80"/>
      <c r="G91" s="80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</row>
    <row r="92" spans="1:78" ht="15" hidden="1" customHeight="1">
      <c r="A92" s="61"/>
      <c r="B92" s="61"/>
      <c r="C92" s="61"/>
      <c r="D92" s="61"/>
      <c r="E92" s="80"/>
      <c r="F92" s="80"/>
      <c r="G92" s="80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</row>
    <row r="93" spans="1:78" ht="15" hidden="1" customHeight="1">
      <c r="A93" s="61"/>
      <c r="B93" s="61"/>
      <c r="C93" s="61"/>
      <c r="D93" s="61"/>
      <c r="E93" s="80"/>
      <c r="F93" s="80"/>
      <c r="G93" s="80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</row>
    <row r="94" spans="1:78" ht="15" hidden="1" customHeight="1">
      <c r="A94" s="61"/>
      <c r="B94" s="61"/>
      <c r="C94" s="61"/>
      <c r="D94" s="61"/>
      <c r="E94" s="80"/>
      <c r="F94" s="80"/>
      <c r="G94" s="8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</row>
    <row r="95" spans="1:78" ht="15" hidden="1" customHeight="1">
      <c r="A95" s="61"/>
      <c r="B95" s="61"/>
      <c r="C95" s="61"/>
      <c r="D95" s="61"/>
      <c r="E95" s="80"/>
      <c r="F95" s="80"/>
      <c r="G95" s="8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</row>
    <row r="96" spans="1:78" ht="15" hidden="1" customHeight="1">
      <c r="A96" s="61"/>
      <c r="B96" s="61"/>
      <c r="C96" s="61"/>
      <c r="D96" s="61"/>
      <c r="E96" s="80"/>
      <c r="F96" s="80"/>
      <c r="G96" s="8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</row>
    <row r="97" spans="1:78" ht="15" hidden="1" customHeight="1">
      <c r="A97" s="61"/>
      <c r="B97" s="61"/>
      <c r="C97" s="61"/>
      <c r="D97" s="61"/>
      <c r="E97" s="80"/>
      <c r="F97" s="80"/>
      <c r="G97" s="8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</row>
    <row r="98" spans="1:78" ht="15" hidden="1" customHeight="1">
      <c r="A98" s="61"/>
      <c r="B98" s="61"/>
      <c r="C98" s="61"/>
      <c r="D98" s="61"/>
      <c r="E98" s="80"/>
      <c r="F98" s="80"/>
      <c r="G98" s="8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</row>
    <row r="99" spans="1:78" ht="15" hidden="1" customHeight="1">
      <c r="A99" s="61"/>
      <c r="B99" s="61"/>
      <c r="C99" s="61"/>
      <c r="D99" s="61"/>
      <c r="E99" s="80"/>
      <c r="F99" s="80"/>
      <c r="G99" s="80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</row>
    <row r="100" spans="1:78" ht="15" hidden="1" customHeight="1">
      <c r="A100" s="61"/>
      <c r="B100" s="61"/>
      <c r="C100" s="61"/>
      <c r="D100" s="61"/>
      <c r="E100" s="80"/>
      <c r="F100" s="80"/>
      <c r="G100" s="80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</row>
    <row r="101" spans="1:78" ht="15" hidden="1" customHeight="1">
      <c r="A101" s="61"/>
      <c r="B101" s="61"/>
      <c r="C101" s="61"/>
      <c r="D101" s="61"/>
      <c r="E101" s="80"/>
      <c r="F101" s="80"/>
      <c r="G101" s="8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</row>
    <row r="102" spans="1:78" ht="15" hidden="1" customHeight="1">
      <c r="A102" s="61"/>
      <c r="B102" s="61"/>
      <c r="C102" s="61"/>
      <c r="D102" s="61"/>
      <c r="E102" s="80"/>
      <c r="F102" s="80"/>
      <c r="G102" s="80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</row>
    <row r="103" spans="1:78" ht="15" hidden="1" customHeight="1">
      <c r="A103" s="61"/>
      <c r="B103" s="61"/>
      <c r="C103" s="61"/>
      <c r="D103" s="61"/>
      <c r="E103" s="80"/>
      <c r="F103" s="80"/>
      <c r="G103" s="80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</row>
    <row r="104" spans="1:78" ht="15" hidden="1" customHeight="1">
      <c r="A104" s="61"/>
      <c r="B104" s="61"/>
      <c r="C104" s="61"/>
      <c r="D104" s="61"/>
      <c r="E104" s="80"/>
      <c r="F104" s="80"/>
      <c r="G104" s="80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</row>
    <row r="105" spans="1:78" ht="15" hidden="1" customHeight="1">
      <c r="A105" s="61"/>
      <c r="B105" s="61"/>
      <c r="C105" s="61"/>
      <c r="D105" s="61"/>
      <c r="E105" s="80"/>
      <c r="F105" s="80"/>
      <c r="G105" s="80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</row>
    <row r="106" spans="1:78" ht="15" hidden="1" customHeight="1">
      <c r="A106" s="61"/>
      <c r="B106" s="61"/>
      <c r="C106" s="61"/>
      <c r="D106" s="61"/>
      <c r="E106" s="80"/>
      <c r="F106" s="80"/>
      <c r="G106" s="80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</row>
    <row r="107" spans="1:78" ht="15" hidden="1" customHeight="1">
      <c r="A107" s="61"/>
      <c r="B107" s="61"/>
      <c r="C107" s="61"/>
      <c r="D107" s="61"/>
      <c r="E107" s="80"/>
      <c r="F107" s="80"/>
      <c r="G107" s="80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</row>
    <row r="108" spans="1:78" ht="15" hidden="1" customHeight="1">
      <c r="A108" s="61"/>
      <c r="B108" s="61"/>
      <c r="C108" s="61"/>
      <c r="D108" s="61"/>
      <c r="E108" s="80"/>
      <c r="F108" s="80"/>
      <c r="G108" s="80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</row>
    <row r="109" spans="1:78" ht="15" hidden="1" customHeight="1">
      <c r="A109" s="61"/>
      <c r="B109" s="61"/>
      <c r="C109" s="61"/>
      <c r="D109" s="61"/>
      <c r="E109" s="80"/>
      <c r="F109" s="80"/>
      <c r="G109" s="8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</row>
    <row r="110" spans="1:78" ht="15" hidden="1" customHeight="1">
      <c r="A110" s="61"/>
      <c r="B110" s="61"/>
      <c r="C110" s="61"/>
      <c r="D110" s="61"/>
      <c r="E110" s="80"/>
      <c r="F110" s="80"/>
      <c r="G110" s="80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</row>
    <row r="111" spans="1:78" ht="15" hidden="1" customHeight="1">
      <c r="A111" s="61"/>
      <c r="B111" s="61"/>
      <c r="C111" s="61"/>
      <c r="D111" s="61"/>
      <c r="E111" s="80"/>
      <c r="F111" s="80"/>
      <c r="G111" s="80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</row>
    <row r="112" spans="1:78" ht="15" hidden="1" customHeight="1">
      <c r="A112" s="61"/>
      <c r="B112" s="61"/>
      <c r="C112" s="61"/>
      <c r="D112" s="61"/>
      <c r="E112" s="80"/>
      <c r="F112" s="80"/>
      <c r="G112" s="80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</row>
    <row r="113" spans="1:78" ht="15" hidden="1" customHeight="1">
      <c r="A113" s="61"/>
      <c r="B113" s="61"/>
      <c r="C113" s="61"/>
      <c r="D113" s="61"/>
      <c r="E113" s="80"/>
      <c r="F113" s="80"/>
      <c r="G113" s="80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</row>
    <row r="114" spans="1:78" ht="15" hidden="1" customHeight="1">
      <c r="A114" s="61"/>
      <c r="B114" s="61"/>
      <c r="C114" s="61"/>
      <c r="D114" s="61"/>
      <c r="E114" s="80"/>
      <c r="F114" s="80"/>
      <c r="G114" s="8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</row>
    <row r="115" spans="1:78" ht="15" hidden="1" customHeight="1">
      <c r="A115" s="61"/>
      <c r="B115" s="61"/>
      <c r="C115" s="61"/>
      <c r="D115" s="61"/>
      <c r="E115" s="80"/>
      <c r="F115" s="80"/>
      <c r="G115" s="80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</row>
    <row r="116" spans="1:78" ht="15" hidden="1" customHeight="1">
      <c r="A116" s="61"/>
      <c r="B116" s="61"/>
      <c r="C116" s="61"/>
      <c r="D116" s="61"/>
      <c r="E116" s="80"/>
      <c r="F116" s="80"/>
      <c r="G116" s="80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</row>
    <row r="117" spans="1:78" ht="15" hidden="1" customHeight="1">
      <c r="A117" s="61"/>
      <c r="B117" s="61"/>
      <c r="C117" s="61"/>
      <c r="D117" s="61"/>
      <c r="E117" s="80"/>
      <c r="F117" s="80"/>
      <c r="G117" s="80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</row>
    <row r="118" spans="1:78" ht="15" hidden="1" customHeight="1">
      <c r="A118" s="61"/>
      <c r="B118" s="61"/>
      <c r="C118" s="61"/>
      <c r="D118" s="61"/>
      <c r="E118" s="80"/>
      <c r="F118" s="80"/>
      <c r="G118" s="80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</row>
    <row r="119" spans="1:78" ht="15" hidden="1" customHeight="1">
      <c r="A119" s="61"/>
      <c r="B119" s="61"/>
      <c r="C119" s="61"/>
      <c r="D119" s="61"/>
      <c r="E119" s="80"/>
      <c r="F119" s="80"/>
      <c r="G119" s="80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</row>
    <row r="120" spans="1:78" ht="15" hidden="1" customHeight="1">
      <c r="A120" s="61"/>
      <c r="B120" s="61"/>
      <c r="C120" s="61"/>
      <c r="D120" s="61"/>
      <c r="E120" s="80"/>
      <c r="F120" s="80"/>
      <c r="G120" s="80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</row>
    <row r="121" spans="1:78" ht="15" hidden="1" customHeight="1">
      <c r="A121" s="61"/>
      <c r="B121" s="61"/>
      <c r="C121" s="61"/>
      <c r="D121" s="61"/>
      <c r="E121" s="80"/>
      <c r="F121" s="80"/>
      <c r="G121" s="80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</row>
    <row r="122" spans="1:78" ht="15" hidden="1" customHeight="1">
      <c r="A122" s="61"/>
      <c r="B122" s="61"/>
      <c r="C122" s="61"/>
      <c r="D122" s="61"/>
      <c r="E122" s="80"/>
      <c r="F122" s="80"/>
      <c r="G122" s="80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</row>
    <row r="123" spans="1:78" ht="15" hidden="1" customHeight="1">
      <c r="A123" s="61"/>
      <c r="B123" s="61"/>
      <c r="C123" s="61"/>
      <c r="D123" s="61"/>
      <c r="E123" s="80"/>
      <c r="F123" s="80"/>
      <c r="G123" s="80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</row>
    <row r="124" spans="1:78" ht="15" hidden="1" customHeight="1">
      <c r="A124" s="61"/>
      <c r="B124" s="61"/>
      <c r="C124" s="61"/>
      <c r="D124" s="61"/>
      <c r="E124" s="80"/>
      <c r="F124" s="80"/>
      <c r="G124" s="80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</row>
    <row r="125" spans="1:78" ht="15" hidden="1" customHeight="1">
      <c r="A125" s="61"/>
      <c r="B125" s="61"/>
      <c r="C125" s="61"/>
      <c r="D125" s="61"/>
      <c r="E125" s="80"/>
      <c r="F125" s="80"/>
      <c r="G125" s="80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</row>
    <row r="126" spans="1:78" ht="15" hidden="1" customHeight="1">
      <c r="A126" s="61"/>
      <c r="B126" s="61"/>
      <c r="C126" s="61"/>
      <c r="D126" s="61"/>
      <c r="E126" s="80"/>
      <c r="F126" s="80"/>
      <c r="G126" s="80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</row>
    <row r="127" spans="1:78" ht="15" hidden="1" customHeight="1">
      <c r="A127" s="61"/>
      <c r="B127" s="61"/>
      <c r="C127" s="61"/>
      <c r="D127" s="61"/>
      <c r="E127" s="80"/>
      <c r="F127" s="80"/>
      <c r="G127" s="80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</row>
    <row r="128" spans="1:78" ht="15" hidden="1" customHeight="1">
      <c r="A128" s="61"/>
      <c r="B128" s="61"/>
      <c r="C128" s="61"/>
      <c r="D128" s="61"/>
      <c r="E128" s="80"/>
      <c r="F128" s="80"/>
      <c r="G128" s="80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</row>
    <row r="129" spans="1:78" ht="15" hidden="1" customHeight="1">
      <c r="A129" s="61"/>
      <c r="B129" s="61"/>
      <c r="C129" s="61"/>
      <c r="D129" s="61"/>
      <c r="E129" s="80"/>
      <c r="F129" s="80"/>
      <c r="G129" s="80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</row>
    <row r="130" spans="1:78" ht="15" hidden="1" customHeight="1">
      <c r="A130" s="61"/>
      <c r="B130" s="61"/>
      <c r="C130" s="61"/>
      <c r="D130" s="61"/>
      <c r="E130" s="80"/>
      <c r="F130" s="80"/>
      <c r="G130" s="80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</row>
    <row r="131" spans="1:78" ht="15" hidden="1" customHeight="1">
      <c r="A131" s="61"/>
      <c r="B131" s="61"/>
      <c r="C131" s="61"/>
      <c r="D131" s="61"/>
      <c r="E131" s="80"/>
      <c r="F131" s="80"/>
      <c r="G131" s="80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</row>
    <row r="132" spans="1:78" ht="15" hidden="1" customHeight="1">
      <c r="A132" s="61"/>
      <c r="B132" s="61"/>
      <c r="C132" s="61"/>
      <c r="D132" s="61"/>
      <c r="E132" s="80"/>
      <c r="F132" s="80"/>
      <c r="G132" s="80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</row>
    <row r="133" spans="1:78" ht="15" hidden="1" customHeight="1">
      <c r="A133" s="61"/>
      <c r="B133" s="61"/>
      <c r="C133" s="61"/>
      <c r="D133" s="61"/>
      <c r="E133" s="80"/>
      <c r="F133" s="80"/>
      <c r="G133" s="80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</row>
    <row r="134" spans="1:78" ht="15" hidden="1" customHeight="1">
      <c r="A134" s="61"/>
      <c r="B134" s="61"/>
      <c r="C134" s="61"/>
      <c r="D134" s="61"/>
      <c r="E134" s="80"/>
      <c r="F134" s="80"/>
      <c r="G134" s="80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</row>
    <row r="135" spans="1:78" ht="15" hidden="1" customHeight="1">
      <c r="A135" s="61"/>
      <c r="B135" s="61"/>
      <c r="C135" s="61"/>
      <c r="D135" s="61"/>
      <c r="E135" s="80"/>
      <c r="F135" s="80"/>
      <c r="G135" s="80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</row>
    <row r="136" spans="1:78" ht="15" hidden="1" customHeight="1">
      <c r="A136" s="61"/>
      <c r="B136" s="61"/>
      <c r="C136" s="61"/>
      <c r="D136" s="61"/>
      <c r="E136" s="80"/>
      <c r="F136" s="80"/>
      <c r="G136" s="80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</row>
    <row r="137" spans="1:78" ht="15" hidden="1" customHeight="1">
      <c r="A137" s="61"/>
      <c r="B137" s="61"/>
      <c r="C137" s="61"/>
      <c r="D137" s="61"/>
      <c r="E137" s="80"/>
      <c r="F137" s="80"/>
      <c r="G137" s="80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</row>
    <row r="138" spans="1:78" ht="15" hidden="1" customHeight="1">
      <c r="A138" s="61"/>
      <c r="B138" s="61"/>
      <c r="C138" s="61"/>
      <c r="D138" s="61"/>
      <c r="E138" s="80"/>
      <c r="F138" s="80"/>
      <c r="G138" s="80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</row>
    <row r="139" spans="1:78" ht="15" hidden="1" customHeight="1">
      <c r="A139" s="61"/>
      <c r="B139" s="61"/>
      <c r="C139" s="61"/>
      <c r="D139" s="61"/>
      <c r="E139" s="80"/>
      <c r="F139" s="80"/>
      <c r="G139" s="80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</row>
    <row r="140" spans="1:78" ht="15" hidden="1" customHeight="1">
      <c r="A140" s="61"/>
      <c r="B140" s="61"/>
      <c r="C140" s="61"/>
      <c r="D140" s="61"/>
      <c r="E140" s="80"/>
      <c r="F140" s="80"/>
      <c r="G140" s="80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</row>
    <row r="141" spans="1:78" ht="15" hidden="1" customHeight="1">
      <c r="A141" s="61"/>
      <c r="B141" s="61"/>
      <c r="C141" s="61"/>
      <c r="D141" s="61"/>
      <c r="E141" s="80"/>
      <c r="F141" s="80"/>
      <c r="G141" s="80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</row>
    <row r="142" spans="1:78" ht="15" hidden="1" customHeight="1">
      <c r="A142" s="61"/>
      <c r="B142" s="61"/>
      <c r="C142" s="61"/>
      <c r="D142" s="61"/>
      <c r="E142" s="80"/>
      <c r="F142" s="80"/>
      <c r="G142" s="80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</row>
    <row r="143" spans="1:78" ht="15" hidden="1" customHeight="1">
      <c r="A143" s="61"/>
      <c r="B143" s="61"/>
      <c r="C143" s="61"/>
      <c r="D143" s="61"/>
      <c r="E143" s="80"/>
      <c r="F143" s="80"/>
      <c r="G143" s="80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</row>
    <row r="144" spans="1:78" ht="15" hidden="1" customHeight="1">
      <c r="A144" s="61"/>
      <c r="B144" s="61"/>
      <c r="C144" s="61"/>
      <c r="D144" s="61"/>
      <c r="E144" s="80"/>
      <c r="F144" s="80"/>
      <c r="G144" s="80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</row>
    <row r="145" spans="1:78" ht="15" hidden="1" customHeight="1">
      <c r="A145" s="61"/>
      <c r="B145" s="61"/>
      <c r="C145" s="61"/>
      <c r="D145" s="61"/>
      <c r="E145" s="80"/>
      <c r="F145" s="80"/>
      <c r="G145" s="80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</row>
    <row r="146" spans="1:78" ht="15" hidden="1" customHeight="1">
      <c r="A146" s="61"/>
      <c r="B146" s="61"/>
      <c r="C146" s="61"/>
      <c r="D146" s="61"/>
      <c r="E146" s="80"/>
      <c r="F146" s="80"/>
      <c r="G146" s="80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</row>
    <row r="147" spans="1:78" ht="15" hidden="1" customHeight="1">
      <c r="A147" s="61"/>
      <c r="B147" s="61"/>
      <c r="C147" s="61"/>
      <c r="D147" s="61"/>
      <c r="E147" s="80"/>
      <c r="F147" s="80"/>
      <c r="G147" s="80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</row>
    <row r="148" spans="1:78" ht="15" hidden="1" customHeight="1">
      <c r="A148" s="61"/>
      <c r="B148" s="61"/>
      <c r="C148" s="61"/>
      <c r="D148" s="61"/>
      <c r="E148" s="80"/>
      <c r="F148" s="80"/>
      <c r="G148" s="80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</row>
    <row r="149" spans="1:78" ht="15" hidden="1" customHeight="1">
      <c r="A149" s="61"/>
      <c r="B149" s="61"/>
      <c r="C149" s="61"/>
      <c r="D149" s="61"/>
      <c r="E149" s="80"/>
      <c r="F149" s="80"/>
      <c r="G149" s="80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</row>
    <row r="150" spans="1:78" ht="15" hidden="1" customHeight="1">
      <c r="A150" s="61"/>
      <c r="B150" s="61"/>
      <c r="C150" s="61"/>
      <c r="D150" s="61"/>
      <c r="E150" s="80"/>
      <c r="F150" s="80"/>
      <c r="G150" s="80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</row>
    <row r="151" spans="1:78" ht="15" hidden="1" customHeight="1">
      <c r="A151" s="61"/>
      <c r="B151" s="61"/>
      <c r="C151" s="61"/>
      <c r="D151" s="61"/>
      <c r="E151" s="80"/>
      <c r="F151" s="80"/>
      <c r="G151" s="80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</row>
    <row r="152" spans="1:78" ht="15" hidden="1" customHeight="1">
      <c r="A152" s="61"/>
      <c r="B152" s="61"/>
      <c r="C152" s="61"/>
      <c r="D152" s="61"/>
      <c r="E152" s="80"/>
      <c r="F152" s="80"/>
      <c r="G152" s="80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</row>
    <row r="153" spans="1:78" ht="15" hidden="1" customHeight="1">
      <c r="A153" s="61"/>
      <c r="B153" s="61"/>
      <c r="C153" s="61"/>
      <c r="D153" s="61"/>
      <c r="E153" s="80"/>
      <c r="F153" s="80"/>
      <c r="G153" s="80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</row>
    <row r="154" spans="1:78" ht="15" hidden="1" customHeight="1">
      <c r="A154" s="61"/>
      <c r="B154" s="61"/>
      <c r="C154" s="61"/>
      <c r="D154" s="61"/>
      <c r="E154" s="80"/>
      <c r="F154" s="80"/>
      <c r="G154" s="80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</row>
    <row r="155" spans="1:78" ht="15" hidden="1" customHeight="1">
      <c r="A155" s="61"/>
      <c r="B155" s="61"/>
      <c r="C155" s="61"/>
      <c r="D155" s="61"/>
      <c r="E155" s="80"/>
      <c r="F155" s="80"/>
      <c r="G155" s="80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</row>
    <row r="156" spans="1:78" ht="15" hidden="1" customHeight="1">
      <c r="A156" s="61"/>
      <c r="B156" s="61"/>
      <c r="C156" s="61"/>
      <c r="D156" s="61"/>
      <c r="E156" s="80"/>
      <c r="F156" s="80"/>
      <c r="G156" s="80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</row>
    <row r="157" spans="1:78" ht="15" hidden="1" customHeight="1">
      <c r="A157" s="61"/>
      <c r="B157" s="61"/>
      <c r="C157" s="61"/>
      <c r="D157" s="61"/>
      <c r="E157" s="80"/>
      <c r="F157" s="80"/>
      <c r="G157" s="80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</row>
    <row r="158" spans="1:78" ht="15" hidden="1" customHeight="1">
      <c r="A158" s="61"/>
      <c r="B158" s="61"/>
      <c r="C158" s="61"/>
      <c r="D158" s="61"/>
      <c r="E158" s="80"/>
      <c r="F158" s="80"/>
      <c r="G158" s="80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</row>
    <row r="159" spans="1:78" ht="15" hidden="1" customHeight="1">
      <c r="A159" s="61"/>
      <c r="B159" s="61"/>
      <c r="C159" s="61"/>
      <c r="D159" s="61"/>
      <c r="E159" s="80"/>
      <c r="F159" s="80"/>
      <c r="G159" s="80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</row>
    <row r="160" spans="1:78" ht="15" hidden="1" customHeight="1">
      <c r="A160" s="61"/>
      <c r="B160" s="61"/>
      <c r="C160" s="61"/>
      <c r="D160" s="61"/>
      <c r="E160" s="80"/>
      <c r="F160" s="80"/>
      <c r="G160" s="80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</row>
    <row r="161" spans="1:78" ht="15" hidden="1" customHeight="1">
      <c r="A161" s="61"/>
      <c r="B161" s="61"/>
      <c r="C161" s="61"/>
      <c r="D161" s="61"/>
      <c r="E161" s="80"/>
      <c r="F161" s="80"/>
      <c r="G161" s="80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</row>
    <row r="162" spans="1:78" ht="15" hidden="1" customHeight="1">
      <c r="A162" s="61"/>
      <c r="B162" s="61"/>
      <c r="C162" s="61"/>
      <c r="D162" s="61"/>
      <c r="E162" s="80"/>
      <c r="F162" s="80"/>
      <c r="G162" s="80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</row>
    <row r="163" spans="1:78" ht="15" hidden="1" customHeight="1">
      <c r="A163" s="61"/>
      <c r="B163" s="61"/>
      <c r="C163" s="61"/>
      <c r="D163" s="61"/>
      <c r="E163" s="80"/>
      <c r="F163" s="80"/>
      <c r="G163" s="80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</row>
    <row r="164" spans="1:78" ht="15" hidden="1" customHeight="1">
      <c r="A164" s="61"/>
      <c r="B164" s="61"/>
      <c r="C164" s="61"/>
      <c r="D164" s="61"/>
      <c r="E164" s="80"/>
      <c r="F164" s="80"/>
      <c r="G164" s="80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</row>
    <row r="165" spans="1:78" ht="15" hidden="1" customHeight="1">
      <c r="A165" s="61"/>
      <c r="B165" s="61"/>
      <c r="C165" s="61"/>
      <c r="D165" s="61"/>
      <c r="E165" s="80"/>
      <c r="F165" s="80"/>
      <c r="G165" s="80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</row>
    <row r="166" spans="1:78" ht="15" hidden="1" customHeight="1">
      <c r="A166" s="61"/>
      <c r="B166" s="61"/>
      <c r="C166" s="61"/>
      <c r="D166" s="61"/>
      <c r="E166" s="80"/>
      <c r="F166" s="80"/>
      <c r="G166" s="80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</row>
    <row r="167" spans="1:78" ht="15" hidden="1" customHeight="1">
      <c r="A167" s="61"/>
      <c r="B167" s="61"/>
      <c r="C167" s="61"/>
      <c r="D167" s="61"/>
      <c r="E167" s="80"/>
      <c r="F167" s="80"/>
      <c r="G167" s="80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</row>
    <row r="168" spans="1:78" ht="15" hidden="1" customHeight="1">
      <c r="A168" s="61"/>
      <c r="B168" s="61"/>
      <c r="C168" s="61"/>
      <c r="D168" s="61"/>
      <c r="E168" s="80"/>
      <c r="F168" s="80"/>
      <c r="G168" s="80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</row>
    <row r="169" spans="1:78" ht="15" hidden="1" customHeight="1">
      <c r="A169" s="61"/>
      <c r="B169" s="61"/>
      <c r="C169" s="61"/>
      <c r="D169" s="61"/>
      <c r="E169" s="80"/>
      <c r="F169" s="80"/>
      <c r="G169" s="80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</row>
    <row r="170" spans="1:78" ht="15" hidden="1" customHeight="1">
      <c r="A170" s="61"/>
      <c r="B170" s="61"/>
      <c r="C170" s="61"/>
      <c r="D170" s="61"/>
      <c r="E170" s="80"/>
      <c r="F170" s="80"/>
      <c r="G170" s="80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</row>
    <row r="171" spans="1:78" ht="15" hidden="1" customHeight="1">
      <c r="A171" s="61"/>
      <c r="B171" s="61"/>
      <c r="C171" s="61"/>
      <c r="D171" s="61"/>
      <c r="E171" s="80"/>
      <c r="F171" s="80"/>
      <c r="G171" s="80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</row>
    <row r="172" spans="1:78" ht="15" hidden="1" customHeight="1">
      <c r="A172" s="61"/>
      <c r="B172" s="61"/>
      <c r="C172" s="61"/>
      <c r="D172" s="61"/>
      <c r="E172" s="80"/>
      <c r="F172" s="80"/>
      <c r="G172" s="80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</row>
    <row r="173" spans="1:78" ht="15" hidden="1" customHeight="1">
      <c r="A173" s="61"/>
      <c r="B173" s="61"/>
      <c r="C173" s="61"/>
      <c r="D173" s="61"/>
      <c r="E173" s="80"/>
      <c r="F173" s="80"/>
      <c r="G173" s="80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</row>
    <row r="174" spans="1:78" ht="15" hidden="1" customHeight="1">
      <c r="A174" s="61"/>
      <c r="B174" s="61"/>
      <c r="C174" s="61"/>
      <c r="D174" s="61"/>
      <c r="E174" s="80"/>
      <c r="F174" s="80"/>
      <c r="G174" s="80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</row>
    <row r="175" spans="1:78" ht="15" hidden="1" customHeight="1">
      <c r="A175" s="61"/>
      <c r="B175" s="61"/>
      <c r="C175" s="61"/>
      <c r="D175" s="61"/>
      <c r="E175" s="80"/>
      <c r="F175" s="80"/>
      <c r="G175" s="80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</row>
    <row r="176" spans="1:78" ht="15" hidden="1" customHeight="1">
      <c r="A176" s="61"/>
      <c r="B176" s="61"/>
      <c r="C176" s="61"/>
      <c r="D176" s="61"/>
      <c r="E176" s="80"/>
      <c r="F176" s="80"/>
      <c r="G176" s="80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</row>
    <row r="177" spans="1:78" ht="15" hidden="1" customHeight="1">
      <c r="A177" s="61"/>
      <c r="B177" s="61"/>
      <c r="C177" s="61"/>
      <c r="D177" s="61"/>
      <c r="E177" s="80"/>
      <c r="F177" s="80"/>
      <c r="G177" s="80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</row>
    <row r="178" spans="1:78" ht="15" hidden="1" customHeight="1">
      <c r="A178" s="61"/>
      <c r="B178" s="61"/>
      <c r="C178" s="61"/>
      <c r="D178" s="61"/>
      <c r="E178" s="80"/>
      <c r="F178" s="80"/>
      <c r="G178" s="80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</row>
    <row r="179" spans="1:78" ht="15" hidden="1" customHeight="1">
      <c r="A179" s="61"/>
      <c r="B179" s="61"/>
      <c r="C179" s="61"/>
      <c r="D179" s="61"/>
      <c r="E179" s="80"/>
      <c r="F179" s="80"/>
      <c r="G179" s="80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</row>
    <row r="180" spans="1:78" ht="15" hidden="1" customHeight="1">
      <c r="A180" s="61"/>
      <c r="B180" s="61"/>
      <c r="C180" s="61"/>
      <c r="D180" s="61"/>
      <c r="E180" s="80"/>
      <c r="F180" s="80"/>
      <c r="G180" s="80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</row>
    <row r="181" spans="1:78" ht="15" hidden="1" customHeight="1">
      <c r="A181" s="61"/>
      <c r="B181" s="61"/>
      <c r="C181" s="61"/>
      <c r="D181" s="61"/>
      <c r="E181" s="80"/>
      <c r="F181" s="80"/>
      <c r="G181" s="80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</row>
    <row r="182" spans="1:78" ht="15" hidden="1" customHeight="1">
      <c r="A182" s="61"/>
      <c r="B182" s="61"/>
      <c r="C182" s="61"/>
      <c r="D182" s="61"/>
      <c r="E182" s="80"/>
      <c r="F182" s="80"/>
      <c r="G182" s="80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</row>
    <row r="183" spans="1:78" ht="15" hidden="1" customHeight="1">
      <c r="A183" s="61"/>
      <c r="B183" s="61"/>
      <c r="C183" s="61"/>
      <c r="D183" s="61"/>
      <c r="E183" s="80"/>
      <c r="F183" s="80"/>
      <c r="G183" s="80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</row>
    <row r="184" spans="1:78" ht="15" hidden="1" customHeight="1">
      <c r="A184" s="61"/>
      <c r="B184" s="61"/>
      <c r="C184" s="61"/>
      <c r="D184" s="61"/>
      <c r="E184" s="80"/>
      <c r="F184" s="80"/>
      <c r="G184" s="80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</row>
    <row r="185" spans="1:78" ht="15" hidden="1" customHeight="1">
      <c r="A185" s="61"/>
      <c r="B185" s="61"/>
      <c r="C185" s="61"/>
      <c r="D185" s="61"/>
      <c r="E185" s="80"/>
      <c r="F185" s="80"/>
      <c r="G185" s="80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</row>
    <row r="186" spans="1:78" ht="15" hidden="1" customHeight="1">
      <c r="A186" s="61"/>
      <c r="B186" s="61"/>
      <c r="C186" s="61"/>
      <c r="D186" s="61"/>
      <c r="E186" s="80"/>
      <c r="F186" s="80"/>
      <c r="G186" s="80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</row>
    <row r="187" spans="1:78" ht="15" hidden="1" customHeight="1">
      <c r="A187" s="61"/>
      <c r="B187" s="61"/>
      <c r="C187" s="61"/>
      <c r="D187" s="61"/>
      <c r="E187" s="80"/>
      <c r="F187" s="80"/>
      <c r="G187" s="80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</row>
    <row r="188" spans="1:78" ht="15" hidden="1" customHeight="1">
      <c r="A188" s="61"/>
      <c r="B188" s="61"/>
      <c r="C188" s="61"/>
      <c r="D188" s="61"/>
      <c r="E188" s="80"/>
      <c r="F188" s="80"/>
      <c r="G188" s="80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</row>
    <row r="189" spans="1:78" ht="15" hidden="1" customHeight="1">
      <c r="A189" s="61"/>
      <c r="B189" s="61"/>
      <c r="C189" s="61"/>
      <c r="D189" s="61"/>
      <c r="E189" s="80"/>
      <c r="F189" s="80"/>
      <c r="G189" s="80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</row>
    <row r="190" spans="1:78" ht="15" hidden="1" customHeight="1">
      <c r="A190" s="61"/>
      <c r="B190" s="61"/>
      <c r="C190" s="61"/>
      <c r="D190" s="61"/>
      <c r="E190" s="80"/>
      <c r="F190" s="80"/>
      <c r="G190" s="80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</row>
    <row r="191" spans="1:78" ht="15" hidden="1" customHeight="1">
      <c r="A191" s="61"/>
      <c r="B191" s="61"/>
      <c r="C191" s="61"/>
      <c r="D191" s="61"/>
      <c r="E191" s="80"/>
      <c r="F191" s="80"/>
      <c r="G191" s="80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</row>
    <row r="192" spans="1:78" ht="15" hidden="1" customHeight="1">
      <c r="A192" s="61"/>
      <c r="B192" s="61"/>
      <c r="C192" s="61"/>
      <c r="D192" s="61"/>
      <c r="E192" s="80"/>
      <c r="F192" s="80"/>
      <c r="G192" s="80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</row>
    <row r="193" spans="1:78" ht="15" hidden="1" customHeight="1">
      <c r="A193" s="61"/>
      <c r="B193" s="61"/>
      <c r="C193" s="61"/>
      <c r="D193" s="61"/>
      <c r="E193" s="80"/>
      <c r="F193" s="80"/>
      <c r="G193" s="80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</row>
    <row r="194" spans="1:78" ht="15" hidden="1" customHeight="1">
      <c r="A194" s="61"/>
      <c r="B194" s="61"/>
      <c r="C194" s="61"/>
      <c r="D194" s="61"/>
      <c r="E194" s="80"/>
      <c r="F194" s="80"/>
      <c r="G194" s="80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</row>
    <row r="195" spans="1:78" ht="15" hidden="1" customHeight="1">
      <c r="A195" s="61"/>
      <c r="B195" s="61"/>
      <c r="C195" s="61"/>
      <c r="D195" s="61"/>
      <c r="E195" s="80"/>
      <c r="F195" s="80"/>
      <c r="G195" s="80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</row>
    <row r="196" spans="1:78" ht="15" hidden="1" customHeight="1">
      <c r="A196" s="61"/>
      <c r="B196" s="61"/>
      <c r="C196" s="61"/>
      <c r="D196" s="61"/>
      <c r="E196" s="80"/>
      <c r="F196" s="80"/>
      <c r="G196" s="80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</row>
    <row r="197" spans="1:78" ht="15" hidden="1" customHeight="1">
      <c r="A197" s="61"/>
      <c r="B197" s="61"/>
      <c r="C197" s="61"/>
      <c r="D197" s="61"/>
      <c r="E197" s="80"/>
      <c r="F197" s="80"/>
      <c r="G197" s="80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</row>
    <row r="198" spans="1:78" ht="15" hidden="1" customHeight="1">
      <c r="A198" s="61"/>
      <c r="B198" s="61"/>
      <c r="C198" s="61"/>
      <c r="D198" s="61"/>
      <c r="E198" s="80"/>
      <c r="F198" s="80"/>
      <c r="G198" s="80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</row>
    <row r="199" spans="1:78" ht="15" hidden="1" customHeight="1">
      <c r="A199" s="61"/>
      <c r="B199" s="61"/>
      <c r="C199" s="61"/>
      <c r="D199" s="61"/>
      <c r="E199" s="80"/>
      <c r="F199" s="80"/>
      <c r="G199" s="80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</row>
    <row r="200" spans="1:78" ht="15" hidden="1" customHeight="1">
      <c r="A200" s="61"/>
      <c r="B200" s="61"/>
      <c r="C200" s="61"/>
      <c r="D200" s="61"/>
      <c r="E200" s="80"/>
      <c r="F200" s="80"/>
      <c r="G200" s="80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</row>
    <row r="201" spans="1:78" ht="15" hidden="1" customHeight="1">
      <c r="A201" s="61"/>
      <c r="B201" s="61"/>
      <c r="C201" s="61"/>
      <c r="D201" s="61"/>
      <c r="E201" s="80"/>
      <c r="F201" s="80"/>
      <c r="G201" s="80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</row>
    <row r="202" spans="1:78" ht="15" hidden="1" customHeight="1">
      <c r="A202" s="61"/>
      <c r="B202" s="61"/>
      <c r="C202" s="61"/>
      <c r="D202" s="61"/>
      <c r="E202" s="80"/>
      <c r="F202" s="80"/>
      <c r="G202" s="80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</row>
    <row r="203" spans="1:78" ht="15" hidden="1" customHeight="1">
      <c r="A203" s="61"/>
      <c r="B203" s="61"/>
      <c r="C203" s="61"/>
      <c r="D203" s="61"/>
      <c r="E203" s="80"/>
      <c r="F203" s="80"/>
      <c r="G203" s="80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</row>
    <row r="204" spans="1:78" ht="15" hidden="1" customHeight="1">
      <c r="A204" s="61"/>
      <c r="B204" s="61"/>
      <c r="C204" s="61"/>
      <c r="D204" s="61"/>
      <c r="E204" s="80"/>
      <c r="F204" s="80"/>
      <c r="G204" s="80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</row>
    <row r="205" spans="1:78" ht="15" hidden="1" customHeight="1">
      <c r="A205" s="61"/>
      <c r="B205" s="61"/>
      <c r="C205" s="61"/>
      <c r="D205" s="61"/>
      <c r="E205" s="80"/>
      <c r="F205" s="80"/>
      <c r="G205" s="80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</row>
    <row r="206" spans="1:78" ht="15" hidden="1" customHeight="1">
      <c r="A206" s="61"/>
      <c r="B206" s="61"/>
      <c r="C206" s="61"/>
      <c r="D206" s="61"/>
      <c r="E206" s="80"/>
      <c r="F206" s="80"/>
      <c r="G206" s="80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</row>
    <row r="207" spans="1:78" ht="15" hidden="1" customHeight="1">
      <c r="A207" s="61"/>
      <c r="B207" s="61"/>
      <c r="C207" s="61"/>
      <c r="D207" s="61"/>
      <c r="E207" s="80"/>
      <c r="F207" s="80"/>
      <c r="G207" s="80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</row>
    <row r="208" spans="1:78" ht="15" hidden="1" customHeight="1">
      <c r="A208" s="61"/>
      <c r="B208" s="61"/>
      <c r="C208" s="61"/>
      <c r="D208" s="61"/>
      <c r="E208" s="80"/>
      <c r="F208" s="80"/>
      <c r="G208" s="80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</row>
    <row r="209" spans="1:78" ht="15" hidden="1" customHeight="1">
      <c r="A209" s="61"/>
      <c r="B209" s="61"/>
      <c r="C209" s="61"/>
      <c r="D209" s="61"/>
      <c r="E209" s="80"/>
      <c r="F209" s="80"/>
      <c r="G209" s="80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</row>
    <row r="210" spans="1:78" ht="15" hidden="1" customHeight="1">
      <c r="A210" s="61"/>
      <c r="B210" s="61"/>
      <c r="C210" s="61"/>
      <c r="D210" s="61"/>
      <c r="E210" s="80"/>
      <c r="F210" s="80"/>
      <c r="G210" s="80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</row>
    <row r="211" spans="1:78" ht="15" hidden="1" customHeight="1">
      <c r="A211" s="61"/>
      <c r="B211" s="61"/>
      <c r="C211" s="61"/>
      <c r="D211" s="61"/>
      <c r="E211" s="80"/>
      <c r="F211" s="80"/>
      <c r="G211" s="80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</row>
    <row r="212" spans="1:78" ht="15" hidden="1" customHeight="1">
      <c r="A212" s="61"/>
      <c r="B212" s="61"/>
      <c r="C212" s="61"/>
      <c r="D212" s="61"/>
      <c r="E212" s="80"/>
      <c r="F212" s="80"/>
      <c r="G212" s="80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</row>
    <row r="213" spans="1:78" ht="15" hidden="1" customHeight="1">
      <c r="A213" s="61"/>
      <c r="B213" s="61"/>
      <c r="C213" s="61"/>
      <c r="D213" s="61"/>
      <c r="E213" s="80"/>
      <c r="F213" s="80"/>
      <c r="G213" s="80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</row>
    <row r="214" spans="1:78" ht="15" hidden="1" customHeight="1">
      <c r="A214" s="61"/>
      <c r="B214" s="61"/>
      <c r="C214" s="61"/>
      <c r="D214" s="61"/>
      <c r="E214" s="80"/>
      <c r="F214" s="80"/>
      <c r="G214" s="80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</row>
    <row r="215" spans="1:78" ht="15" hidden="1" customHeight="1">
      <c r="A215" s="61"/>
      <c r="B215" s="61"/>
      <c r="C215" s="61"/>
      <c r="D215" s="61"/>
      <c r="E215" s="80"/>
      <c r="F215" s="80"/>
      <c r="G215" s="80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</row>
    <row r="216" spans="1:78" ht="15" hidden="1" customHeight="1">
      <c r="A216" s="61"/>
      <c r="B216" s="61"/>
      <c r="C216" s="61"/>
      <c r="D216" s="61"/>
      <c r="E216" s="80"/>
      <c r="F216" s="80"/>
      <c r="G216" s="80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</row>
    <row r="217" spans="1:78" ht="15" hidden="1" customHeight="1">
      <c r="A217" s="61"/>
      <c r="B217" s="61"/>
      <c r="C217" s="61"/>
      <c r="D217" s="61"/>
      <c r="E217" s="80"/>
      <c r="F217" s="80"/>
      <c r="G217" s="80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</row>
    <row r="218" spans="1:78" ht="15" hidden="1" customHeight="1">
      <c r="A218" s="61"/>
      <c r="B218" s="61"/>
      <c r="C218" s="61"/>
      <c r="D218" s="61"/>
      <c r="E218" s="80"/>
      <c r="F218" s="80"/>
      <c r="G218" s="80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</row>
    <row r="219" spans="1:78" ht="15" hidden="1" customHeight="1">
      <c r="A219" s="61"/>
      <c r="B219" s="61"/>
      <c r="C219" s="61"/>
      <c r="D219" s="61"/>
      <c r="E219" s="80"/>
      <c r="F219" s="80"/>
      <c r="G219" s="80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</row>
    <row r="220" spans="1:78" ht="15" hidden="1" customHeight="1">
      <c r="A220" s="61"/>
      <c r="B220" s="61"/>
      <c r="C220" s="61"/>
      <c r="D220" s="61"/>
      <c r="E220" s="80"/>
      <c r="F220" s="80"/>
      <c r="G220" s="8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</row>
    <row r="221" spans="1:78" ht="15" hidden="1" customHeight="1">
      <c r="A221" s="61"/>
      <c r="B221" s="61"/>
      <c r="C221" s="61"/>
      <c r="D221" s="61"/>
      <c r="E221" s="80"/>
      <c r="F221" s="80"/>
      <c r="G221" s="80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</row>
    <row r="222" spans="1:78" ht="15" hidden="1" customHeight="1">
      <c r="A222" s="61"/>
      <c r="B222" s="61"/>
      <c r="C222" s="61"/>
      <c r="D222" s="61"/>
      <c r="E222" s="80"/>
      <c r="F222" s="80"/>
      <c r="G222" s="80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</row>
    <row r="223" spans="1:78" ht="15" hidden="1" customHeight="1">
      <c r="A223" s="61"/>
      <c r="B223" s="61"/>
      <c r="C223" s="61"/>
      <c r="D223" s="61"/>
      <c r="E223" s="80"/>
      <c r="F223" s="80"/>
      <c r="G223" s="80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</row>
    <row r="224" spans="1:78" ht="15" hidden="1" customHeight="1">
      <c r="A224" s="61"/>
      <c r="B224" s="61"/>
      <c r="C224" s="61"/>
      <c r="D224" s="61"/>
      <c r="E224" s="80"/>
      <c r="F224" s="80"/>
      <c r="G224" s="80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</row>
    <row r="225" spans="1:78" ht="15" hidden="1" customHeight="1">
      <c r="A225" s="61"/>
      <c r="B225" s="61"/>
      <c r="C225" s="61"/>
      <c r="D225" s="61"/>
      <c r="E225" s="80"/>
      <c r="F225" s="80"/>
      <c r="G225" s="80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</row>
    <row r="226" spans="1:78" ht="15" hidden="1" customHeight="1">
      <c r="A226" s="61"/>
      <c r="B226" s="61"/>
      <c r="C226" s="61"/>
      <c r="D226" s="61"/>
      <c r="E226" s="80"/>
      <c r="F226" s="80"/>
      <c r="G226" s="80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</row>
    <row r="227" spans="1:78" ht="15" hidden="1" customHeight="1">
      <c r="A227" s="61"/>
      <c r="B227" s="61"/>
      <c r="C227" s="61"/>
      <c r="D227" s="61"/>
      <c r="E227" s="80"/>
      <c r="F227" s="80"/>
      <c r="G227" s="80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</row>
    <row r="228" spans="1:78" ht="15" hidden="1" customHeight="1">
      <c r="A228" s="61"/>
      <c r="B228" s="61"/>
      <c r="C228" s="61"/>
      <c r="D228" s="61"/>
      <c r="E228" s="80"/>
      <c r="F228" s="80"/>
      <c r="G228" s="80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</row>
    <row r="229" spans="1:78" ht="15" hidden="1" customHeight="1">
      <c r="A229" s="61"/>
      <c r="B229" s="61"/>
      <c r="C229" s="61"/>
      <c r="D229" s="61"/>
      <c r="E229" s="80"/>
      <c r="F229" s="80"/>
      <c r="G229" s="80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</row>
    <row r="230" spans="1:78" ht="15" hidden="1" customHeight="1">
      <c r="A230" s="61"/>
      <c r="B230" s="61"/>
      <c r="C230" s="61"/>
      <c r="D230" s="61"/>
      <c r="E230" s="80"/>
      <c r="F230" s="80"/>
      <c r="G230" s="80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</row>
    <row r="231" spans="1:78" ht="15" hidden="1" customHeight="1">
      <c r="A231" s="61"/>
      <c r="B231" s="61"/>
      <c r="C231" s="61"/>
      <c r="D231" s="61"/>
      <c r="E231" s="80"/>
      <c r="F231" s="80"/>
      <c r="G231" s="80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</row>
    <row r="232" spans="1:78" ht="15" hidden="1" customHeight="1">
      <c r="A232" s="61"/>
      <c r="B232" s="61"/>
      <c r="C232" s="61"/>
      <c r="D232" s="61"/>
      <c r="E232" s="80"/>
      <c r="F232" s="80"/>
      <c r="G232" s="80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</row>
    <row r="233" spans="1:78" ht="15" hidden="1" customHeight="1">
      <c r="A233" s="61"/>
      <c r="B233" s="61"/>
      <c r="C233" s="61"/>
      <c r="D233" s="61"/>
      <c r="E233" s="80"/>
      <c r="F233" s="80"/>
      <c r="G233" s="80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</row>
    <row r="234" spans="1:78" ht="15" hidden="1" customHeight="1">
      <c r="A234" s="61"/>
      <c r="B234" s="61"/>
      <c r="C234" s="61"/>
      <c r="D234" s="61"/>
      <c r="E234" s="80"/>
      <c r="F234" s="80"/>
      <c r="G234" s="80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</row>
    <row r="235" spans="1:78" ht="15" hidden="1" customHeight="1">
      <c r="A235" s="61"/>
      <c r="B235" s="61"/>
      <c r="C235" s="61"/>
      <c r="D235" s="61"/>
      <c r="E235" s="80"/>
      <c r="F235" s="80"/>
      <c r="G235" s="80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</row>
    <row r="236" spans="1:78" ht="15" hidden="1" customHeight="1">
      <c r="A236" s="61"/>
      <c r="B236" s="61"/>
      <c r="C236" s="61"/>
      <c r="D236" s="61"/>
      <c r="E236" s="80"/>
      <c r="F236" s="80"/>
      <c r="G236" s="80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</row>
    <row r="237" spans="1:78" ht="15" hidden="1" customHeight="1">
      <c r="A237" s="61"/>
      <c r="B237" s="61"/>
      <c r="C237" s="61"/>
      <c r="D237" s="61"/>
      <c r="E237" s="80"/>
      <c r="F237" s="80"/>
      <c r="G237" s="80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</row>
    <row r="238" spans="1:78" ht="15" hidden="1" customHeight="1">
      <c r="A238" s="61"/>
      <c r="B238" s="61"/>
      <c r="C238" s="61"/>
      <c r="D238" s="61"/>
      <c r="E238" s="80"/>
      <c r="F238" s="80"/>
      <c r="G238" s="80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</row>
    <row r="239" spans="1:78" ht="15" hidden="1" customHeight="1">
      <c r="A239" s="61"/>
      <c r="B239" s="61"/>
      <c r="C239" s="61"/>
      <c r="D239" s="61"/>
      <c r="E239" s="80"/>
      <c r="F239" s="80"/>
      <c r="G239" s="80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</row>
    <row r="240" spans="1:78" ht="15" hidden="1" customHeight="1">
      <c r="A240" s="61"/>
      <c r="B240" s="61"/>
      <c r="C240" s="61"/>
      <c r="D240" s="61"/>
      <c r="E240" s="80"/>
      <c r="F240" s="80"/>
      <c r="G240" s="80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</row>
    <row r="241" spans="1:78" ht="15" hidden="1" customHeight="1">
      <c r="A241" s="61"/>
      <c r="B241" s="61"/>
      <c r="C241" s="61"/>
      <c r="D241" s="61"/>
      <c r="E241" s="80"/>
      <c r="F241" s="80"/>
      <c r="G241" s="80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</row>
    <row r="242" spans="1:78" ht="15" hidden="1" customHeight="1">
      <c r="A242" s="61"/>
      <c r="B242" s="61"/>
      <c r="C242" s="61"/>
      <c r="D242" s="61"/>
      <c r="E242" s="80"/>
      <c r="F242" s="80"/>
      <c r="G242" s="80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</row>
    <row r="243" spans="1:78" ht="15" hidden="1" customHeight="1">
      <c r="A243" s="61"/>
      <c r="B243" s="61"/>
      <c r="C243" s="61"/>
      <c r="D243" s="61"/>
      <c r="E243" s="80"/>
      <c r="F243" s="80"/>
      <c r="G243" s="80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</row>
    <row r="244" spans="1:78" ht="15" hidden="1" customHeight="1">
      <c r="A244" s="61"/>
      <c r="B244" s="61"/>
      <c r="C244" s="61"/>
      <c r="D244" s="61"/>
      <c r="E244" s="80"/>
      <c r="F244" s="80"/>
      <c r="G244" s="80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</row>
    <row r="245" spans="1:78" ht="15" hidden="1" customHeight="1">
      <c r="A245" s="61"/>
      <c r="B245" s="61"/>
      <c r="C245" s="61"/>
      <c r="D245" s="61"/>
      <c r="E245" s="80"/>
      <c r="F245" s="80"/>
      <c r="G245" s="80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</row>
    <row r="246" spans="1:78" ht="15" hidden="1" customHeight="1">
      <c r="A246" s="61"/>
      <c r="B246" s="61"/>
      <c r="C246" s="61"/>
      <c r="D246" s="61"/>
      <c r="E246" s="80"/>
      <c r="F246" s="80"/>
      <c r="G246" s="80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</row>
    <row r="247" spans="1:78" ht="15" hidden="1" customHeight="1">
      <c r="A247" s="61"/>
      <c r="B247" s="61"/>
      <c r="C247" s="61"/>
      <c r="D247" s="61"/>
      <c r="E247" s="80"/>
      <c r="F247" s="80"/>
      <c r="G247" s="80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</row>
    <row r="248" spans="1:78" ht="15" hidden="1" customHeight="1">
      <c r="A248" s="61"/>
      <c r="B248" s="61"/>
      <c r="C248" s="61"/>
      <c r="D248" s="61"/>
      <c r="E248" s="80"/>
      <c r="F248" s="80"/>
      <c r="G248" s="80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</row>
    <row r="249" spans="1:78" ht="15" hidden="1" customHeight="1">
      <c r="A249" s="61"/>
      <c r="B249" s="61"/>
      <c r="C249" s="61"/>
      <c r="D249" s="61"/>
      <c r="E249" s="80"/>
      <c r="F249" s="80"/>
      <c r="G249" s="80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</row>
    <row r="250" spans="1:78" ht="15" hidden="1" customHeight="1">
      <c r="A250" s="61"/>
      <c r="B250" s="61"/>
      <c r="C250" s="61"/>
      <c r="D250" s="61"/>
      <c r="E250" s="80"/>
      <c r="F250" s="80"/>
      <c r="G250" s="80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</row>
    <row r="251" spans="1:78" ht="15" hidden="1" customHeight="1">
      <c r="A251" s="61"/>
      <c r="B251" s="61"/>
      <c r="C251" s="61"/>
      <c r="D251" s="61"/>
      <c r="E251" s="80"/>
      <c r="F251" s="80"/>
      <c r="G251" s="80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</row>
    <row r="252" spans="1:78" ht="15" hidden="1" customHeight="1">
      <c r="A252" s="61"/>
      <c r="B252" s="61"/>
      <c r="C252" s="61"/>
      <c r="D252" s="61"/>
      <c r="E252" s="80"/>
      <c r="F252" s="80"/>
      <c r="G252" s="80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</row>
    <row r="253" spans="1:78" ht="15" hidden="1" customHeight="1">
      <c r="A253" s="61"/>
      <c r="B253" s="61"/>
      <c r="C253" s="61"/>
      <c r="D253" s="61"/>
      <c r="E253" s="80"/>
      <c r="F253" s="80"/>
      <c r="G253" s="80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</row>
    <row r="254" spans="1:78" ht="15" hidden="1" customHeight="1">
      <c r="A254" s="61"/>
      <c r="B254" s="61"/>
      <c r="C254" s="61"/>
      <c r="D254" s="61"/>
      <c r="E254" s="80"/>
      <c r="F254" s="80"/>
      <c r="G254" s="80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</row>
    <row r="255" spans="1:78" ht="15" hidden="1" customHeight="1">
      <c r="A255" s="61"/>
      <c r="B255" s="61"/>
      <c r="C255" s="61"/>
      <c r="D255" s="61"/>
      <c r="E255" s="80"/>
      <c r="F255" s="80"/>
      <c r="G255" s="80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</row>
    <row r="256" spans="1:78" ht="15" hidden="1" customHeight="1">
      <c r="A256" s="61"/>
      <c r="B256" s="61"/>
      <c r="C256" s="61"/>
      <c r="D256" s="61"/>
      <c r="E256" s="80"/>
      <c r="F256" s="80"/>
      <c r="G256" s="80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</row>
    <row r="257" spans="1:78" ht="15" hidden="1" customHeight="1">
      <c r="A257" s="61"/>
      <c r="B257" s="61"/>
      <c r="C257" s="61"/>
      <c r="D257" s="61"/>
      <c r="E257" s="80"/>
      <c r="F257" s="80"/>
      <c r="G257" s="80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</row>
    <row r="258" spans="1:78" ht="15" hidden="1" customHeight="1">
      <c r="A258" s="61"/>
      <c r="B258" s="61"/>
      <c r="C258" s="61"/>
      <c r="D258" s="61"/>
      <c r="E258" s="80"/>
      <c r="F258" s="80"/>
      <c r="G258" s="80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</row>
    <row r="259" spans="1:78" ht="15" hidden="1" customHeight="1">
      <c r="A259" s="61"/>
      <c r="B259" s="61"/>
      <c r="C259" s="61"/>
      <c r="D259" s="61"/>
      <c r="E259" s="80"/>
      <c r="F259" s="80"/>
      <c r="G259" s="80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</row>
    <row r="260" spans="1:78" ht="15" hidden="1" customHeight="1">
      <c r="A260" s="61"/>
      <c r="B260" s="61"/>
      <c r="C260" s="61"/>
      <c r="D260" s="61"/>
      <c r="E260" s="80"/>
      <c r="F260" s="80"/>
      <c r="G260" s="80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</row>
    <row r="261" spans="1:78" ht="15" hidden="1" customHeight="1">
      <c r="A261" s="61"/>
      <c r="B261" s="61"/>
      <c r="C261" s="61"/>
      <c r="D261" s="61"/>
      <c r="E261" s="80"/>
      <c r="F261" s="80"/>
      <c r="G261" s="80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</row>
    <row r="262" spans="1:78" ht="15" hidden="1" customHeight="1">
      <c r="A262" s="61"/>
      <c r="B262" s="61"/>
      <c r="C262" s="61"/>
      <c r="D262" s="61"/>
      <c r="E262" s="80"/>
      <c r="F262" s="80"/>
      <c r="G262" s="80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</row>
    <row r="263" spans="1:78" ht="15" hidden="1" customHeight="1">
      <c r="A263" s="61"/>
      <c r="B263" s="61"/>
      <c r="C263" s="61"/>
      <c r="D263" s="61"/>
      <c r="E263" s="80"/>
      <c r="F263" s="80"/>
      <c r="G263" s="80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</row>
    <row r="264" spans="1:78" ht="15" hidden="1" customHeight="1">
      <c r="A264" s="61"/>
      <c r="B264" s="61"/>
      <c r="C264" s="61"/>
      <c r="D264" s="61"/>
      <c r="E264" s="80"/>
      <c r="F264" s="80"/>
      <c r="G264" s="80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</row>
    <row r="265" spans="1:78" ht="15" hidden="1" customHeight="1">
      <c r="A265" s="61"/>
      <c r="B265" s="61"/>
      <c r="C265" s="61"/>
      <c r="D265" s="61"/>
      <c r="E265" s="80"/>
      <c r="F265" s="80"/>
      <c r="G265" s="80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</row>
    <row r="266" spans="1:78" ht="15" hidden="1" customHeight="1">
      <c r="A266" s="61"/>
      <c r="B266" s="61"/>
      <c r="C266" s="61"/>
      <c r="D266" s="61"/>
      <c r="E266" s="80"/>
      <c r="F266" s="80"/>
      <c r="G266" s="80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</row>
    <row r="267" spans="1:78" ht="15" hidden="1" customHeight="1">
      <c r="A267" s="61"/>
      <c r="B267" s="61"/>
      <c r="C267" s="61"/>
      <c r="D267" s="61"/>
      <c r="E267" s="80"/>
      <c r="F267" s="80"/>
      <c r="G267" s="80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</row>
    <row r="268" spans="1:78" ht="15" hidden="1" customHeight="1">
      <c r="A268" s="61"/>
      <c r="B268" s="61"/>
      <c r="C268" s="61"/>
      <c r="D268" s="61"/>
      <c r="E268" s="80"/>
      <c r="F268" s="80"/>
      <c r="G268" s="80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</row>
    <row r="269" spans="1:78" ht="15" hidden="1" customHeight="1">
      <c r="A269" s="61"/>
      <c r="B269" s="61"/>
      <c r="C269" s="61"/>
      <c r="D269" s="61"/>
      <c r="E269" s="80"/>
      <c r="F269" s="80"/>
      <c r="G269" s="80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</row>
    <row r="270" spans="1:78" ht="15" hidden="1" customHeight="1">
      <c r="A270" s="61"/>
      <c r="B270" s="61"/>
      <c r="C270" s="61"/>
      <c r="D270" s="61"/>
      <c r="E270" s="80"/>
      <c r="F270" s="80"/>
      <c r="G270" s="80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</row>
    <row r="271" spans="1:78" ht="15" hidden="1" customHeight="1">
      <c r="A271" s="61"/>
      <c r="B271" s="61"/>
      <c r="C271" s="61"/>
      <c r="D271" s="61"/>
      <c r="E271" s="80"/>
      <c r="F271" s="80"/>
      <c r="G271" s="80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</row>
    <row r="272" spans="1:78" ht="15" hidden="1" customHeight="1">
      <c r="A272" s="61"/>
      <c r="B272" s="61"/>
      <c r="C272" s="61"/>
      <c r="D272" s="61"/>
      <c r="E272" s="80"/>
      <c r="F272" s="80"/>
      <c r="G272" s="80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</row>
    <row r="273" spans="1:78" ht="15" hidden="1" customHeight="1">
      <c r="A273" s="61"/>
      <c r="B273" s="61"/>
      <c r="C273" s="61"/>
      <c r="D273" s="61"/>
      <c r="E273" s="80"/>
      <c r="F273" s="80"/>
      <c r="G273" s="80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</row>
    <row r="274" spans="1:78" ht="15" hidden="1" customHeight="1">
      <c r="A274" s="61"/>
      <c r="B274" s="61"/>
      <c r="C274" s="61"/>
      <c r="D274" s="61"/>
      <c r="E274" s="80"/>
      <c r="F274" s="80"/>
      <c r="G274" s="80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</row>
    <row r="275" spans="1:78" ht="15" hidden="1" customHeight="1">
      <c r="A275" s="61"/>
      <c r="B275" s="61"/>
      <c r="C275" s="61"/>
      <c r="D275" s="61"/>
      <c r="E275" s="80"/>
      <c r="F275" s="80"/>
      <c r="G275" s="80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</row>
    <row r="276" spans="1:78" ht="15" hidden="1" customHeight="1">
      <c r="A276" s="61"/>
      <c r="B276" s="61"/>
      <c r="C276" s="61"/>
      <c r="D276" s="61"/>
      <c r="E276" s="80"/>
      <c r="F276" s="80"/>
      <c r="G276" s="80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</row>
    <row r="277" spans="1:78" ht="15" hidden="1" customHeight="1">
      <c r="A277" s="61"/>
      <c r="B277" s="61"/>
      <c r="C277" s="61"/>
      <c r="D277" s="61"/>
      <c r="E277" s="80"/>
      <c r="F277" s="80"/>
      <c r="G277" s="80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</row>
    <row r="278" spans="1:78" ht="15" hidden="1" customHeight="1">
      <c r="A278" s="61"/>
      <c r="B278" s="61"/>
      <c r="C278" s="61"/>
      <c r="D278" s="61"/>
      <c r="E278" s="80"/>
      <c r="F278" s="80"/>
      <c r="G278" s="80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</row>
    <row r="279" spans="1:78" ht="15" hidden="1" customHeight="1">
      <c r="A279" s="61"/>
      <c r="B279" s="61"/>
      <c r="C279" s="61"/>
      <c r="D279" s="61"/>
      <c r="E279" s="80"/>
      <c r="F279" s="80"/>
      <c r="G279" s="80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</row>
    <row r="280" spans="1:78" ht="15" hidden="1" customHeight="1">
      <c r="A280" s="61"/>
      <c r="B280" s="61"/>
      <c r="C280" s="61"/>
      <c r="D280" s="61"/>
      <c r="E280" s="80"/>
      <c r="F280" s="80"/>
      <c r="G280" s="80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</row>
    <row r="281" spans="1:78" ht="15" hidden="1" customHeight="1">
      <c r="A281" s="61"/>
      <c r="B281" s="61"/>
      <c r="C281" s="61"/>
      <c r="D281" s="61"/>
      <c r="E281" s="80"/>
      <c r="F281" s="80"/>
      <c r="G281" s="80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</row>
    <row r="282" spans="1:78" ht="15" hidden="1" customHeight="1">
      <c r="A282" s="61"/>
      <c r="B282" s="61"/>
      <c r="C282" s="61"/>
      <c r="D282" s="61"/>
      <c r="E282" s="80"/>
      <c r="F282" s="80"/>
      <c r="G282" s="80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</row>
    <row r="283" spans="1:78" ht="15" hidden="1" customHeight="1">
      <c r="A283" s="61"/>
      <c r="B283" s="61"/>
      <c r="C283" s="61"/>
      <c r="D283" s="61"/>
      <c r="E283" s="80"/>
      <c r="F283" s="80"/>
      <c r="G283" s="80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</row>
    <row r="284" spans="1:78" ht="15" hidden="1" customHeight="1">
      <c r="A284" s="61"/>
      <c r="B284" s="61"/>
      <c r="C284" s="61"/>
      <c r="D284" s="61"/>
      <c r="E284" s="80"/>
      <c r="F284" s="80"/>
      <c r="G284" s="80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</row>
    <row r="285" spans="1:78" ht="15" hidden="1" customHeight="1">
      <c r="A285" s="61"/>
      <c r="B285" s="61"/>
      <c r="C285" s="61"/>
      <c r="D285" s="61"/>
      <c r="E285" s="80"/>
      <c r="F285" s="80"/>
      <c r="G285" s="80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</row>
    <row r="286" spans="1:78" ht="15" hidden="1" customHeight="1">
      <c r="A286" s="61"/>
      <c r="B286" s="61"/>
      <c r="C286" s="61"/>
      <c r="D286" s="61"/>
      <c r="E286" s="80"/>
      <c r="F286" s="80"/>
      <c r="G286" s="80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</row>
    <row r="287" spans="1:78" ht="15" hidden="1" customHeight="1">
      <c r="A287" s="61"/>
      <c r="B287" s="61"/>
      <c r="C287" s="61"/>
      <c r="D287" s="61"/>
      <c r="E287" s="80"/>
      <c r="F287" s="80"/>
      <c r="G287" s="80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</row>
    <row r="288" spans="1:78" ht="15" hidden="1" customHeight="1">
      <c r="A288" s="61"/>
      <c r="B288" s="61"/>
      <c r="C288" s="61"/>
      <c r="D288" s="61"/>
      <c r="E288" s="80"/>
      <c r="F288" s="80"/>
      <c r="G288" s="80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</row>
    <row r="289" spans="1:78" ht="15" hidden="1" customHeight="1">
      <c r="A289" s="61"/>
      <c r="B289" s="61"/>
      <c r="C289" s="61"/>
      <c r="D289" s="61"/>
      <c r="E289" s="80"/>
      <c r="F289" s="80"/>
      <c r="G289" s="80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</row>
    <row r="290" spans="1:78" ht="15" hidden="1" customHeight="1">
      <c r="A290" s="61"/>
      <c r="B290" s="61"/>
      <c r="C290" s="61"/>
      <c r="D290" s="61"/>
      <c r="E290" s="80"/>
      <c r="F290" s="80"/>
      <c r="G290" s="80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</row>
    <row r="291" spans="1:78" ht="15" hidden="1" customHeight="1">
      <c r="A291" s="61"/>
      <c r="B291" s="61"/>
      <c r="C291" s="61"/>
      <c r="D291" s="61"/>
      <c r="E291" s="80"/>
      <c r="F291" s="80"/>
      <c r="G291" s="80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</row>
    <row r="292" spans="1:78" ht="15" hidden="1" customHeight="1">
      <c r="A292" s="61"/>
      <c r="B292" s="61"/>
      <c r="C292" s="61"/>
      <c r="D292" s="61"/>
      <c r="E292" s="80"/>
      <c r="F292" s="80"/>
      <c r="G292" s="80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</row>
    <row r="293" spans="1:78" ht="15" hidden="1" customHeight="1">
      <c r="A293" s="61"/>
      <c r="B293" s="61"/>
      <c r="C293" s="61"/>
      <c r="D293" s="61"/>
      <c r="E293" s="80"/>
      <c r="F293" s="80"/>
      <c r="G293" s="80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</row>
    <row r="294" spans="1:78" ht="15" hidden="1" customHeight="1">
      <c r="A294" s="61"/>
      <c r="B294" s="61"/>
      <c r="C294" s="61"/>
      <c r="D294" s="61"/>
      <c r="E294" s="80"/>
      <c r="F294" s="80"/>
      <c r="G294" s="80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</row>
    <row r="295" spans="1:78" ht="15" hidden="1" customHeight="1">
      <c r="A295" s="61"/>
      <c r="B295" s="61"/>
      <c r="C295" s="61"/>
      <c r="D295" s="61"/>
      <c r="E295" s="80"/>
      <c r="F295" s="80"/>
      <c r="G295" s="80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</row>
    <row r="296" spans="1:78" ht="15" hidden="1" customHeight="1">
      <c r="A296" s="61"/>
      <c r="B296" s="61"/>
      <c r="C296" s="61"/>
      <c r="D296" s="61"/>
      <c r="E296" s="80"/>
      <c r="F296" s="80"/>
      <c r="G296" s="80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</row>
    <row r="297" spans="1:78" ht="15" hidden="1" customHeight="1">
      <c r="A297" s="61"/>
      <c r="B297" s="61"/>
      <c r="C297" s="61"/>
      <c r="D297" s="61"/>
      <c r="E297" s="80"/>
      <c r="F297" s="80"/>
      <c r="G297" s="80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</row>
    <row r="298" spans="1:78" ht="15" hidden="1" customHeight="1">
      <c r="A298" s="61"/>
      <c r="B298" s="61"/>
      <c r="C298" s="61"/>
      <c r="D298" s="61"/>
      <c r="E298" s="80"/>
      <c r="F298" s="80"/>
      <c r="G298" s="80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</row>
    <row r="299" spans="1:78" ht="15" hidden="1" customHeight="1">
      <c r="A299" s="61"/>
      <c r="B299" s="61"/>
      <c r="C299" s="61"/>
      <c r="D299" s="61"/>
      <c r="E299" s="80"/>
      <c r="F299" s="80"/>
      <c r="G299" s="80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</row>
    <row r="300" spans="1:78" ht="15" hidden="1" customHeight="1">
      <c r="A300" s="61"/>
      <c r="B300" s="61"/>
      <c r="C300" s="61"/>
      <c r="D300" s="61"/>
      <c r="E300" s="80"/>
      <c r="F300" s="80"/>
      <c r="G300" s="80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</row>
    <row r="301" spans="1:78" ht="15" hidden="1" customHeight="1">
      <c r="A301" s="61"/>
      <c r="B301" s="61"/>
      <c r="C301" s="61"/>
      <c r="D301" s="61"/>
      <c r="E301" s="80"/>
      <c r="F301" s="80"/>
      <c r="G301" s="80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</row>
    <row r="302" spans="1:78" ht="15" hidden="1" customHeight="1">
      <c r="A302" s="61"/>
      <c r="B302" s="61"/>
      <c r="C302" s="61"/>
      <c r="D302" s="61"/>
      <c r="E302" s="80"/>
      <c r="F302" s="80"/>
      <c r="G302" s="80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</row>
    <row r="303" spans="1:78" ht="15" hidden="1" customHeight="1">
      <c r="A303" s="61"/>
      <c r="B303" s="61"/>
      <c r="C303" s="61"/>
      <c r="D303" s="61"/>
      <c r="E303" s="80"/>
      <c r="F303" s="80"/>
      <c r="G303" s="80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</row>
    <row r="304" spans="1:78" ht="15" hidden="1" customHeight="1">
      <c r="A304" s="61"/>
      <c r="B304" s="61"/>
      <c r="C304" s="61"/>
      <c r="D304" s="61"/>
      <c r="E304" s="80"/>
      <c r="F304" s="80"/>
      <c r="G304" s="80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</row>
    <row r="305" spans="1:78" ht="15" hidden="1" customHeight="1">
      <c r="A305" s="61"/>
      <c r="B305" s="61"/>
      <c r="C305" s="61"/>
      <c r="D305" s="61"/>
      <c r="E305" s="80"/>
      <c r="F305" s="80"/>
      <c r="G305" s="80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</row>
    <row r="306" spans="1:78" ht="15" hidden="1" customHeight="1">
      <c r="A306" s="61"/>
      <c r="B306" s="61"/>
      <c r="C306" s="61"/>
      <c r="D306" s="61"/>
      <c r="E306" s="80"/>
      <c r="F306" s="80"/>
      <c r="G306" s="80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</row>
    <row r="307" spans="1:78" ht="15" hidden="1" customHeight="1">
      <c r="A307" s="61"/>
      <c r="B307" s="61"/>
      <c r="C307" s="61"/>
      <c r="D307" s="61"/>
      <c r="E307" s="80"/>
      <c r="F307" s="80"/>
      <c r="G307" s="80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</row>
    <row r="308" spans="1:78" ht="15" hidden="1" customHeight="1">
      <c r="A308" s="61"/>
      <c r="B308" s="61"/>
      <c r="C308" s="61"/>
      <c r="D308" s="61"/>
      <c r="E308" s="80"/>
      <c r="F308" s="80"/>
      <c r="G308" s="80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</row>
    <row r="309" spans="1:78" ht="15" hidden="1" customHeight="1">
      <c r="A309" s="61"/>
      <c r="B309" s="61"/>
      <c r="C309" s="61"/>
      <c r="D309" s="61"/>
      <c r="E309" s="80"/>
      <c r="F309" s="80"/>
      <c r="G309" s="80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</row>
    <row r="310" spans="1:78" ht="15" hidden="1" customHeight="1">
      <c r="A310" s="61"/>
      <c r="B310" s="61"/>
      <c r="C310" s="61"/>
      <c r="D310" s="61"/>
      <c r="E310" s="80"/>
      <c r="F310" s="80"/>
      <c r="G310" s="80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</row>
    <row r="311" spans="1:78" ht="15" hidden="1" customHeight="1">
      <c r="A311" s="61"/>
      <c r="B311" s="61"/>
      <c r="C311" s="61"/>
      <c r="D311" s="61"/>
      <c r="E311" s="80"/>
      <c r="F311" s="80"/>
      <c r="G311" s="80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</row>
    <row r="312" spans="1:78" ht="15" hidden="1" customHeight="1">
      <c r="A312" s="61"/>
      <c r="B312" s="61"/>
      <c r="C312" s="61"/>
      <c r="D312" s="61"/>
      <c r="E312" s="80"/>
      <c r="F312" s="80"/>
      <c r="G312" s="80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</row>
    <row r="313" spans="1:78" ht="15" hidden="1" customHeight="1">
      <c r="A313" s="61"/>
      <c r="B313" s="61"/>
      <c r="C313" s="61"/>
      <c r="D313" s="61"/>
      <c r="E313" s="80"/>
      <c r="F313" s="80"/>
      <c r="G313" s="80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</row>
    <row r="314" spans="1:78" ht="15" hidden="1" customHeight="1">
      <c r="A314" s="61"/>
      <c r="B314" s="61"/>
      <c r="C314" s="61"/>
      <c r="D314" s="61"/>
      <c r="E314" s="80"/>
      <c r="F314" s="80"/>
      <c r="G314" s="80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</row>
    <row r="315" spans="1:78" ht="15" hidden="1" customHeight="1">
      <c r="A315" s="61"/>
      <c r="B315" s="61"/>
      <c r="C315" s="61"/>
      <c r="D315" s="61"/>
      <c r="E315" s="80"/>
      <c r="F315" s="80"/>
      <c r="G315" s="80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</row>
    <row r="316" spans="1:78" ht="15" hidden="1" customHeight="1">
      <c r="A316" s="61"/>
      <c r="B316" s="61"/>
      <c r="C316" s="61"/>
      <c r="D316" s="61"/>
      <c r="E316" s="80"/>
      <c r="F316" s="80"/>
      <c r="G316" s="80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</row>
    <row r="317" spans="1:78" ht="15" hidden="1" customHeight="1">
      <c r="A317" s="61"/>
      <c r="B317" s="61"/>
      <c r="C317" s="61"/>
      <c r="D317" s="61"/>
      <c r="E317" s="80"/>
      <c r="F317" s="80"/>
      <c r="G317" s="80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</row>
    <row r="318" spans="1:78" ht="15" hidden="1" customHeight="1">
      <c r="A318" s="61"/>
      <c r="B318" s="61"/>
      <c r="C318" s="61"/>
      <c r="D318" s="61"/>
      <c r="E318" s="80"/>
      <c r="F318" s="80"/>
      <c r="G318" s="80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</row>
    <row r="319" spans="1:78" ht="15" hidden="1" customHeight="1">
      <c r="A319" s="61"/>
      <c r="B319" s="61"/>
      <c r="C319" s="61"/>
      <c r="D319" s="61"/>
      <c r="E319" s="80"/>
      <c r="F319" s="80"/>
      <c r="G319" s="80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</row>
    <row r="320" spans="1:78" ht="15" hidden="1" customHeight="1">
      <c r="A320" s="61"/>
      <c r="B320" s="61"/>
      <c r="C320" s="61"/>
      <c r="D320" s="61"/>
      <c r="E320" s="80"/>
      <c r="F320" s="80"/>
      <c r="G320" s="80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</row>
    <row r="321" spans="1:78" ht="15" hidden="1" customHeight="1">
      <c r="A321" s="61"/>
      <c r="B321" s="61"/>
      <c r="C321" s="61"/>
      <c r="D321" s="61"/>
      <c r="E321" s="80"/>
      <c r="F321" s="80"/>
      <c r="G321" s="80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</row>
    <row r="322" spans="1:78" ht="15" hidden="1" customHeight="1">
      <c r="A322" s="61"/>
      <c r="B322" s="61"/>
      <c r="C322" s="61"/>
      <c r="D322" s="61"/>
      <c r="E322" s="80"/>
      <c r="F322" s="80"/>
      <c r="G322" s="80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</row>
    <row r="323" spans="1:78" ht="15" hidden="1" customHeight="1">
      <c r="A323" s="61"/>
      <c r="B323" s="61"/>
      <c r="C323" s="61"/>
      <c r="D323" s="61"/>
      <c r="E323" s="80"/>
      <c r="F323" s="80"/>
      <c r="G323" s="80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</row>
    <row r="324" spans="1:78" ht="15" hidden="1" customHeight="1">
      <c r="A324" s="61"/>
      <c r="B324" s="61"/>
      <c r="C324" s="61"/>
      <c r="D324" s="61"/>
      <c r="E324" s="80"/>
      <c r="F324" s="80"/>
      <c r="G324" s="80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</row>
    <row r="325" spans="1:78" ht="15" hidden="1" customHeight="1">
      <c r="A325" s="61"/>
      <c r="B325" s="61"/>
      <c r="C325" s="61"/>
      <c r="D325" s="61"/>
      <c r="E325" s="80"/>
      <c r="F325" s="80"/>
      <c r="G325" s="80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</row>
    <row r="326" spans="1:78" ht="15" hidden="1" customHeight="1">
      <c r="A326" s="61"/>
      <c r="B326" s="61"/>
      <c r="C326" s="61"/>
      <c r="D326" s="61"/>
      <c r="E326" s="80"/>
      <c r="F326" s="80"/>
      <c r="G326" s="80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</row>
    <row r="327" spans="1:78" ht="15" hidden="1" customHeight="1">
      <c r="A327" s="61"/>
      <c r="B327" s="61"/>
      <c r="C327" s="61"/>
      <c r="D327" s="61"/>
      <c r="E327" s="80"/>
      <c r="F327" s="80"/>
      <c r="G327" s="80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</row>
    <row r="328" spans="1:78" ht="15" hidden="1" customHeight="1">
      <c r="A328" s="61"/>
      <c r="B328" s="61"/>
      <c r="C328" s="61"/>
      <c r="D328" s="61"/>
      <c r="E328" s="80"/>
      <c r="F328" s="80"/>
      <c r="G328" s="80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</row>
    <row r="329" spans="1:78" ht="15" hidden="1" customHeight="1">
      <c r="A329" s="61"/>
      <c r="B329" s="61"/>
      <c r="C329" s="61"/>
      <c r="D329" s="61"/>
      <c r="E329" s="80"/>
      <c r="F329" s="80"/>
      <c r="G329" s="80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</row>
    <row r="330" spans="1:78" ht="15" hidden="1" customHeight="1">
      <c r="A330" s="61"/>
      <c r="B330" s="61"/>
      <c r="C330" s="61"/>
      <c r="D330" s="61"/>
      <c r="E330" s="80"/>
      <c r="F330" s="80"/>
      <c r="G330" s="80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</row>
    <row r="331" spans="1:78" ht="15" hidden="1" customHeight="1">
      <c r="A331" s="61"/>
      <c r="B331" s="61"/>
      <c r="C331" s="61"/>
      <c r="D331" s="61"/>
      <c r="E331" s="80"/>
      <c r="F331" s="80"/>
      <c r="G331" s="80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</row>
    <row r="332" spans="1:78" ht="15" hidden="1" customHeight="1">
      <c r="A332" s="61"/>
      <c r="B332" s="61"/>
      <c r="C332" s="61"/>
      <c r="D332" s="61"/>
      <c r="E332" s="80"/>
      <c r="F332" s="80"/>
      <c r="G332" s="80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</row>
    <row r="333" spans="1:78" ht="15" hidden="1" customHeight="1">
      <c r="A333" s="61"/>
      <c r="B333" s="61"/>
      <c r="C333" s="61"/>
      <c r="D333" s="61"/>
      <c r="E333" s="80"/>
      <c r="F333" s="80"/>
      <c r="G333" s="80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</row>
    <row r="334" spans="1:78" ht="15" hidden="1" customHeight="1">
      <c r="A334" s="61"/>
      <c r="B334" s="61"/>
      <c r="C334" s="61"/>
      <c r="D334" s="61"/>
      <c r="E334" s="80"/>
      <c r="F334" s="80"/>
      <c r="G334" s="80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</row>
    <row r="335" spans="1:78" ht="15" hidden="1" customHeight="1">
      <c r="A335" s="61"/>
      <c r="B335" s="61"/>
      <c r="C335" s="61"/>
      <c r="D335" s="61"/>
      <c r="E335" s="80"/>
      <c r="F335" s="80"/>
      <c r="G335" s="80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</row>
    <row r="336" spans="1:78" ht="15" hidden="1" customHeight="1">
      <c r="A336" s="61"/>
      <c r="B336" s="61"/>
      <c r="C336" s="61"/>
      <c r="D336" s="61"/>
      <c r="E336" s="80"/>
      <c r="F336" s="80"/>
      <c r="G336" s="80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</row>
    <row r="337" spans="1:78" ht="15" hidden="1" customHeight="1">
      <c r="A337" s="61"/>
      <c r="B337" s="61"/>
      <c r="C337" s="61"/>
      <c r="D337" s="61"/>
      <c r="E337" s="80"/>
      <c r="F337" s="80"/>
      <c r="G337" s="80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</row>
    <row r="338" spans="1:78" ht="15" hidden="1" customHeight="1">
      <c r="A338" s="61"/>
      <c r="B338" s="61"/>
      <c r="C338" s="61"/>
      <c r="D338" s="61"/>
      <c r="E338" s="80"/>
      <c r="F338" s="80"/>
      <c r="G338" s="80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</row>
    <row r="339" spans="1:78" ht="15" hidden="1" customHeight="1">
      <c r="A339" s="61"/>
      <c r="B339" s="61"/>
      <c r="C339" s="61"/>
      <c r="D339" s="61"/>
      <c r="E339" s="80"/>
      <c r="F339" s="80"/>
      <c r="G339" s="80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</row>
    <row r="340" spans="1:78" ht="15" hidden="1" customHeight="1">
      <c r="A340" s="61"/>
      <c r="B340" s="61"/>
      <c r="C340" s="61"/>
      <c r="D340" s="61"/>
      <c r="E340" s="80"/>
      <c r="F340" s="80"/>
      <c r="G340" s="80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</row>
    <row r="341" spans="1:78" ht="15" hidden="1" customHeight="1">
      <c r="A341" s="61"/>
      <c r="B341" s="61"/>
      <c r="C341" s="61"/>
      <c r="D341" s="61"/>
      <c r="E341" s="80"/>
      <c r="F341" s="80"/>
      <c r="G341" s="80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</row>
    <row r="342" spans="1:78" ht="15" hidden="1" customHeight="1">
      <c r="A342" s="61"/>
      <c r="B342" s="61"/>
      <c r="C342" s="61"/>
      <c r="D342" s="61"/>
      <c r="E342" s="80"/>
      <c r="F342" s="80"/>
      <c r="G342" s="80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</row>
    <row r="343" spans="1:78" ht="15" hidden="1" customHeight="1">
      <c r="A343" s="61"/>
      <c r="B343" s="61"/>
      <c r="C343" s="61"/>
      <c r="D343" s="61"/>
      <c r="E343" s="80"/>
      <c r="F343" s="80"/>
      <c r="G343" s="80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</row>
    <row r="344" spans="1:78" ht="15" hidden="1" customHeight="1">
      <c r="A344" s="61"/>
      <c r="B344" s="61"/>
      <c r="C344" s="61"/>
      <c r="D344" s="61"/>
      <c r="E344" s="80"/>
      <c r="F344" s="80"/>
      <c r="G344" s="80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</row>
    <row r="345" spans="1:78" ht="15" hidden="1" customHeight="1">
      <c r="A345" s="61"/>
      <c r="B345" s="61"/>
      <c r="C345" s="61"/>
      <c r="D345" s="61"/>
      <c r="E345" s="80"/>
      <c r="F345" s="80"/>
      <c r="G345" s="80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</row>
    <row r="346" spans="1:78" ht="15" hidden="1" customHeight="1">
      <c r="A346" s="61"/>
      <c r="B346" s="61"/>
      <c r="C346" s="61"/>
      <c r="D346" s="61"/>
      <c r="E346" s="80"/>
      <c r="F346" s="80"/>
      <c r="G346" s="80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</row>
    <row r="347" spans="1:78" ht="15" hidden="1" customHeight="1">
      <c r="A347" s="61"/>
      <c r="B347" s="61"/>
      <c r="C347" s="61"/>
      <c r="D347" s="61"/>
      <c r="E347" s="80"/>
      <c r="F347" s="80"/>
      <c r="G347" s="80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</row>
    <row r="348" spans="1:78" ht="15" hidden="1" customHeight="1">
      <c r="A348" s="61"/>
      <c r="B348" s="61"/>
      <c r="C348" s="61"/>
      <c r="D348" s="61"/>
      <c r="E348" s="80"/>
      <c r="F348" s="80"/>
      <c r="G348" s="80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</row>
    <row r="349" spans="1:78" ht="15" hidden="1" customHeight="1">
      <c r="A349" s="61"/>
      <c r="B349" s="61"/>
      <c r="C349" s="61"/>
      <c r="D349" s="61"/>
      <c r="E349" s="80"/>
      <c r="F349" s="80"/>
      <c r="G349" s="80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</row>
    <row r="350" spans="1:78" ht="15" hidden="1" customHeight="1">
      <c r="A350" s="61"/>
      <c r="B350" s="61"/>
      <c r="C350" s="61"/>
      <c r="D350" s="61"/>
      <c r="E350" s="80"/>
      <c r="F350" s="80"/>
      <c r="G350" s="80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</row>
    <row r="351" spans="1:78" ht="15" hidden="1" customHeight="1">
      <c r="A351" s="61"/>
      <c r="B351" s="61"/>
      <c r="C351" s="61"/>
      <c r="D351" s="61"/>
      <c r="E351" s="80"/>
      <c r="F351" s="80"/>
      <c r="G351" s="80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</row>
    <row r="352" spans="1:78" ht="15" hidden="1" customHeight="1">
      <c r="A352" s="61"/>
      <c r="B352" s="61"/>
      <c r="C352" s="61"/>
      <c r="D352" s="61"/>
      <c r="E352" s="80"/>
      <c r="F352" s="80"/>
      <c r="G352" s="80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</row>
    <row r="353" spans="1:78" ht="15" hidden="1" customHeight="1">
      <c r="A353" s="61"/>
      <c r="B353" s="61"/>
      <c r="C353" s="61"/>
      <c r="D353" s="61"/>
      <c r="E353" s="80"/>
      <c r="F353" s="80"/>
      <c r="G353" s="80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</row>
    <row r="354" spans="1:78" ht="15" hidden="1" customHeight="1">
      <c r="A354" s="61"/>
      <c r="B354" s="61"/>
      <c r="C354" s="61"/>
      <c r="D354" s="61"/>
      <c r="E354" s="80"/>
      <c r="F354" s="80"/>
      <c r="G354" s="80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</row>
    <row r="355" spans="1:78" ht="15" hidden="1" customHeight="1">
      <c r="A355" s="61"/>
      <c r="B355" s="61"/>
      <c r="C355" s="61"/>
      <c r="D355" s="61"/>
      <c r="E355" s="80"/>
      <c r="F355" s="80"/>
      <c r="G355" s="80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</row>
    <row r="356" spans="1:78" ht="15" hidden="1" customHeight="1">
      <c r="A356" s="61"/>
      <c r="B356" s="61"/>
      <c r="C356" s="61"/>
      <c r="D356" s="61"/>
      <c r="E356" s="80"/>
      <c r="F356" s="80"/>
      <c r="G356" s="80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</row>
    <row r="357" spans="1:78" ht="15" hidden="1" customHeight="1">
      <c r="A357" s="61"/>
      <c r="B357" s="61"/>
      <c r="C357" s="61"/>
      <c r="D357" s="61"/>
      <c r="E357" s="80"/>
      <c r="F357" s="80"/>
      <c r="G357" s="80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</row>
    <row r="358" spans="1:78" ht="15" hidden="1" customHeight="1">
      <c r="A358" s="61"/>
      <c r="B358" s="61"/>
      <c r="C358" s="61"/>
      <c r="D358" s="61"/>
      <c r="E358" s="80"/>
      <c r="F358" s="80"/>
      <c r="G358" s="80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</row>
    <row r="359" spans="1:78" ht="15" hidden="1" customHeight="1">
      <c r="A359" s="61"/>
      <c r="B359" s="61"/>
      <c r="C359" s="61"/>
      <c r="D359" s="61"/>
      <c r="E359" s="80"/>
      <c r="F359" s="80"/>
      <c r="G359" s="80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</row>
    <row r="360" spans="1:78" ht="15" hidden="1" customHeight="1">
      <c r="A360" s="61"/>
      <c r="B360" s="61"/>
      <c r="C360" s="61"/>
      <c r="D360" s="61"/>
      <c r="E360" s="80"/>
      <c r="F360" s="80"/>
      <c r="G360" s="80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</row>
    <row r="361" spans="1:78" ht="15" hidden="1" customHeight="1">
      <c r="A361" s="61"/>
      <c r="B361" s="61"/>
      <c r="C361" s="61"/>
      <c r="D361" s="61"/>
      <c r="E361" s="80"/>
      <c r="F361" s="80"/>
      <c r="G361" s="80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</row>
    <row r="362" spans="1:78" ht="15" hidden="1" customHeight="1">
      <c r="A362" s="61"/>
      <c r="B362" s="61"/>
      <c r="C362" s="61"/>
      <c r="D362" s="61"/>
      <c r="E362" s="80"/>
      <c r="F362" s="80"/>
      <c r="G362" s="80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</row>
    <row r="363" spans="1:78" ht="15" hidden="1" customHeight="1">
      <c r="A363" s="61"/>
      <c r="B363" s="61"/>
      <c r="C363" s="61"/>
      <c r="D363" s="61"/>
      <c r="E363" s="80"/>
      <c r="F363" s="80"/>
      <c r="G363" s="80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</row>
    <row r="364" spans="1:78" ht="15" hidden="1" customHeight="1">
      <c r="A364" s="61"/>
      <c r="B364" s="61"/>
      <c r="C364" s="61"/>
      <c r="D364" s="61"/>
      <c r="E364" s="80"/>
      <c r="F364" s="80"/>
      <c r="G364" s="80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</row>
    <row r="365" spans="1:78" ht="15" hidden="1" customHeight="1">
      <c r="A365" s="61"/>
      <c r="B365" s="61"/>
      <c r="C365" s="61"/>
      <c r="D365" s="61"/>
      <c r="E365" s="80"/>
      <c r="F365" s="80"/>
      <c r="G365" s="80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</row>
    <row r="366" spans="1:78" ht="15" hidden="1" customHeight="1">
      <c r="A366" s="61"/>
      <c r="B366" s="61"/>
      <c r="C366" s="61"/>
      <c r="D366" s="61"/>
      <c r="E366" s="80"/>
      <c r="F366" s="80"/>
      <c r="G366" s="80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</row>
    <row r="367" spans="1:78" ht="15" hidden="1" customHeight="1">
      <c r="A367" s="61"/>
      <c r="B367" s="61"/>
      <c r="C367" s="61"/>
      <c r="D367" s="61"/>
      <c r="E367" s="80"/>
      <c r="F367" s="80"/>
      <c r="G367" s="80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</row>
    <row r="368" spans="1:78" ht="15" hidden="1" customHeight="1">
      <c r="A368" s="61"/>
      <c r="B368" s="61"/>
      <c r="C368" s="61"/>
      <c r="D368" s="61"/>
      <c r="E368" s="80"/>
      <c r="F368" s="80"/>
      <c r="G368" s="80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</row>
    <row r="369" spans="1:78" ht="15" hidden="1" customHeight="1">
      <c r="A369" s="61"/>
      <c r="B369" s="61"/>
      <c r="C369" s="61"/>
      <c r="D369" s="61"/>
      <c r="E369" s="80"/>
      <c r="F369" s="80"/>
      <c r="G369" s="80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</row>
    <row r="370" spans="1:78" ht="15" hidden="1" customHeight="1">
      <c r="A370" s="61"/>
      <c r="B370" s="61"/>
      <c r="C370" s="61"/>
      <c r="D370" s="61"/>
      <c r="E370" s="80"/>
      <c r="F370" s="80"/>
      <c r="G370" s="80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</row>
    <row r="371" spans="1:78" ht="15" hidden="1" customHeight="1">
      <c r="A371" s="61"/>
      <c r="B371" s="61"/>
      <c r="C371" s="61"/>
      <c r="D371" s="61"/>
      <c r="E371" s="80"/>
      <c r="F371" s="80"/>
      <c r="G371" s="80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</row>
    <row r="372" spans="1:78" ht="15" hidden="1" customHeight="1">
      <c r="A372" s="61"/>
      <c r="B372" s="61"/>
      <c r="C372" s="61"/>
      <c r="D372" s="61"/>
      <c r="E372" s="80"/>
      <c r="F372" s="80"/>
      <c r="G372" s="80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</row>
    <row r="373" spans="1:78" ht="15" hidden="1" customHeight="1">
      <c r="A373" s="61"/>
      <c r="B373" s="61"/>
      <c r="C373" s="61"/>
      <c r="D373" s="61"/>
      <c r="E373" s="80"/>
      <c r="F373" s="80"/>
      <c r="G373" s="80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</row>
    <row r="374" spans="1:78" ht="15" hidden="1" customHeight="1">
      <c r="A374" s="61"/>
      <c r="B374" s="61"/>
      <c r="C374" s="61"/>
      <c r="D374" s="61"/>
      <c r="E374" s="80"/>
      <c r="F374" s="80"/>
      <c r="G374" s="80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</row>
    <row r="375" spans="1:78" ht="15" hidden="1" customHeight="1">
      <c r="A375" s="61"/>
      <c r="B375" s="61"/>
      <c r="C375" s="61"/>
      <c r="D375" s="61"/>
      <c r="E375" s="80"/>
      <c r="F375" s="80"/>
      <c r="G375" s="80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</row>
    <row r="376" spans="1:78" ht="15" hidden="1" customHeight="1">
      <c r="A376" s="61"/>
      <c r="B376" s="61"/>
      <c r="C376" s="61"/>
      <c r="D376" s="61"/>
      <c r="E376" s="80"/>
      <c r="F376" s="80"/>
      <c r="G376" s="80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</row>
    <row r="377" spans="1:78" ht="15" hidden="1" customHeight="1">
      <c r="A377" s="61"/>
      <c r="B377" s="61"/>
      <c r="C377" s="61"/>
      <c r="D377" s="61"/>
      <c r="E377" s="80"/>
      <c r="F377" s="80"/>
      <c r="G377" s="80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</row>
    <row r="378" spans="1:78" ht="15" hidden="1" customHeight="1">
      <c r="A378" s="61"/>
      <c r="B378" s="61"/>
      <c r="C378" s="61"/>
      <c r="D378" s="61"/>
      <c r="E378" s="80"/>
      <c r="F378" s="80"/>
      <c r="G378" s="80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</row>
    <row r="379" spans="1:78" ht="15" hidden="1" customHeight="1">
      <c r="A379" s="61"/>
      <c r="B379" s="61"/>
      <c r="C379" s="61"/>
      <c r="D379" s="61"/>
      <c r="E379" s="80"/>
      <c r="F379" s="80"/>
      <c r="G379" s="80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</row>
    <row r="380" spans="1:78" ht="15" hidden="1" customHeight="1">
      <c r="A380" s="61"/>
      <c r="B380" s="61"/>
      <c r="C380" s="61"/>
      <c r="D380" s="61"/>
      <c r="E380" s="80"/>
      <c r="F380" s="80"/>
      <c r="G380" s="80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</row>
    <row r="381" spans="1:78" ht="15" hidden="1" customHeight="1">
      <c r="A381" s="61"/>
      <c r="B381" s="61"/>
      <c r="C381" s="61"/>
      <c r="D381" s="61"/>
      <c r="E381" s="80"/>
      <c r="F381" s="80"/>
      <c r="G381" s="80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</row>
    <row r="382" spans="1:78" ht="15" hidden="1" customHeight="1">
      <c r="A382" s="61"/>
      <c r="B382" s="61"/>
      <c r="C382" s="61"/>
      <c r="D382" s="61"/>
      <c r="E382" s="80"/>
      <c r="F382" s="80"/>
      <c r="G382" s="80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</row>
    <row r="383" spans="1:78" ht="15" hidden="1" customHeight="1">
      <c r="A383" s="61"/>
      <c r="B383" s="61"/>
      <c r="C383" s="61"/>
      <c r="D383" s="61"/>
      <c r="E383" s="80"/>
      <c r="F383" s="80"/>
      <c r="G383" s="80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</row>
    <row r="384" spans="1:78" ht="15" hidden="1" customHeight="1">
      <c r="A384" s="61"/>
      <c r="B384" s="61"/>
      <c r="C384" s="61"/>
      <c r="D384" s="61"/>
      <c r="E384" s="80"/>
      <c r="F384" s="80"/>
      <c r="G384" s="80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</row>
    <row r="385" spans="1:78" ht="15" hidden="1" customHeight="1">
      <c r="A385" s="61"/>
      <c r="B385" s="61"/>
      <c r="C385" s="61"/>
      <c r="D385" s="61"/>
      <c r="E385" s="80"/>
      <c r="F385" s="80"/>
      <c r="G385" s="80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</row>
    <row r="386" spans="1:78" ht="15" hidden="1" customHeight="1">
      <c r="A386" s="61"/>
      <c r="B386" s="61"/>
      <c r="C386" s="61"/>
      <c r="D386" s="61"/>
      <c r="E386" s="80"/>
      <c r="F386" s="80"/>
      <c r="G386" s="80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</row>
    <row r="387" spans="1:78" ht="15" hidden="1" customHeight="1">
      <c r="A387" s="61"/>
      <c r="B387" s="61"/>
      <c r="C387" s="61"/>
      <c r="D387" s="61"/>
      <c r="E387" s="80"/>
      <c r="F387" s="80"/>
      <c r="G387" s="80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</row>
    <row r="388" spans="1:78" ht="15" hidden="1" customHeight="1">
      <c r="A388" s="61"/>
      <c r="B388" s="61"/>
      <c r="C388" s="61"/>
      <c r="D388" s="61"/>
      <c r="E388" s="80"/>
      <c r="F388" s="80"/>
      <c r="G388" s="80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</row>
    <row r="389" spans="1:78" ht="15" hidden="1" customHeight="1">
      <c r="A389" s="61"/>
      <c r="B389" s="61"/>
      <c r="C389" s="61"/>
      <c r="D389" s="61"/>
      <c r="E389" s="80"/>
      <c r="F389" s="80"/>
      <c r="G389" s="80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</row>
    <row r="390" spans="1:78" ht="15" hidden="1" customHeight="1">
      <c r="A390" s="61"/>
      <c r="B390" s="61"/>
      <c r="C390" s="61"/>
      <c r="D390" s="61"/>
      <c r="E390" s="80"/>
      <c r="F390" s="80"/>
      <c r="G390" s="80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</row>
    <row r="391" spans="1:78" ht="15" hidden="1" customHeight="1">
      <c r="A391" s="61"/>
      <c r="B391" s="61"/>
      <c r="C391" s="61"/>
      <c r="D391" s="61"/>
      <c r="E391" s="80"/>
      <c r="F391" s="80"/>
      <c r="G391" s="80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</row>
    <row r="392" spans="1:78" ht="15" hidden="1" customHeight="1">
      <c r="A392" s="61"/>
      <c r="B392" s="61"/>
      <c r="C392" s="61"/>
      <c r="D392" s="61"/>
      <c r="E392" s="80"/>
      <c r="F392" s="80"/>
      <c r="G392" s="80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</row>
    <row r="393" spans="1:78" ht="15" hidden="1" customHeight="1">
      <c r="A393" s="61"/>
      <c r="B393" s="61"/>
      <c r="C393" s="61"/>
      <c r="D393" s="61"/>
      <c r="E393" s="80"/>
      <c r="F393" s="80"/>
      <c r="G393" s="80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</row>
    <row r="394" spans="1:78" ht="15" hidden="1" customHeight="1">
      <c r="A394" s="61"/>
      <c r="B394" s="61"/>
      <c r="C394" s="61"/>
      <c r="D394" s="61"/>
      <c r="E394" s="80"/>
      <c r="F394" s="80"/>
      <c r="G394" s="80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</row>
    <row r="395" spans="1:78" ht="15" hidden="1" customHeight="1">
      <c r="A395" s="61"/>
      <c r="B395" s="61"/>
      <c r="C395" s="61"/>
      <c r="D395" s="61"/>
      <c r="E395" s="80"/>
      <c r="F395" s="80"/>
      <c r="G395" s="80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</row>
    <row r="396" spans="1:78" ht="15" hidden="1" customHeight="1">
      <c r="A396" s="61"/>
      <c r="B396" s="61"/>
      <c r="C396" s="61"/>
      <c r="D396" s="61"/>
      <c r="E396" s="80"/>
      <c r="F396" s="80"/>
      <c r="G396" s="80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</row>
    <row r="397" spans="1:78" ht="15" hidden="1" customHeight="1">
      <c r="A397" s="61"/>
      <c r="B397" s="61"/>
      <c r="C397" s="61"/>
      <c r="D397" s="61"/>
      <c r="E397" s="80"/>
      <c r="F397" s="80"/>
      <c r="G397" s="80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</row>
    <row r="398" spans="1:78" ht="15" hidden="1" customHeight="1">
      <c r="A398" s="61"/>
      <c r="B398" s="61"/>
      <c r="C398" s="61"/>
      <c r="D398" s="61"/>
      <c r="E398" s="80"/>
      <c r="F398" s="80"/>
      <c r="G398" s="80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</row>
    <row r="399" spans="1:78" ht="15" hidden="1" customHeight="1">
      <c r="A399" s="61"/>
      <c r="B399" s="61"/>
      <c r="C399" s="61"/>
      <c r="D399" s="61"/>
      <c r="E399" s="80"/>
      <c r="F399" s="80"/>
      <c r="G399" s="80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</row>
    <row r="400" spans="1:78" ht="15" hidden="1" customHeight="1">
      <c r="A400" s="61"/>
      <c r="B400" s="61"/>
      <c r="C400" s="61"/>
      <c r="D400" s="61"/>
      <c r="E400" s="80"/>
      <c r="F400" s="80"/>
      <c r="G400" s="80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</row>
    <row r="401" spans="1:78" ht="15" hidden="1" customHeight="1">
      <c r="A401" s="61"/>
      <c r="B401" s="61"/>
      <c r="C401" s="61"/>
      <c r="D401" s="61"/>
      <c r="E401" s="80"/>
      <c r="F401" s="80"/>
      <c r="G401" s="80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</row>
    <row r="402" spans="1:78" ht="15" hidden="1" customHeight="1">
      <c r="A402" s="61"/>
      <c r="B402" s="61"/>
      <c r="C402" s="61"/>
      <c r="D402" s="61"/>
      <c r="E402" s="80"/>
      <c r="F402" s="80"/>
      <c r="G402" s="80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</row>
    <row r="403" spans="1:78" ht="15" hidden="1" customHeight="1">
      <c r="A403" s="61"/>
      <c r="B403" s="61"/>
      <c r="C403" s="61"/>
      <c r="D403" s="61"/>
      <c r="E403" s="80"/>
      <c r="F403" s="80"/>
      <c r="G403" s="80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</row>
    <row r="404" spans="1:78" ht="15" hidden="1" customHeight="1">
      <c r="A404" s="61"/>
      <c r="B404" s="61"/>
      <c r="C404" s="61"/>
      <c r="D404" s="61"/>
      <c r="E404" s="80"/>
      <c r="F404" s="80"/>
      <c r="G404" s="80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</row>
    <row r="405" spans="1:78" ht="15" hidden="1" customHeight="1">
      <c r="A405" s="61"/>
      <c r="B405" s="61"/>
      <c r="C405" s="61"/>
      <c r="D405" s="61"/>
      <c r="E405" s="80"/>
      <c r="F405" s="80"/>
      <c r="G405" s="80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</row>
    <row r="406" spans="1:78" ht="15" hidden="1" customHeight="1">
      <c r="A406" s="61"/>
      <c r="B406" s="61"/>
      <c r="C406" s="61"/>
      <c r="D406" s="61"/>
      <c r="E406" s="80"/>
      <c r="F406" s="80"/>
      <c r="G406" s="80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</row>
    <row r="407" spans="1:78" ht="15" hidden="1" customHeight="1">
      <c r="A407" s="61"/>
      <c r="B407" s="61"/>
      <c r="C407" s="61"/>
      <c r="D407" s="61"/>
      <c r="E407" s="80"/>
      <c r="F407" s="80"/>
      <c r="G407" s="80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</row>
    <row r="408" spans="1:78" ht="15" hidden="1" customHeight="1">
      <c r="A408" s="61"/>
      <c r="B408" s="61"/>
      <c r="C408" s="61"/>
      <c r="D408" s="61"/>
      <c r="E408" s="80"/>
      <c r="F408" s="80"/>
      <c r="G408" s="80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</row>
    <row r="409" spans="1:78" ht="15" hidden="1" customHeight="1">
      <c r="A409" s="61"/>
      <c r="B409" s="61"/>
      <c r="C409" s="61"/>
      <c r="D409" s="61"/>
      <c r="E409" s="80"/>
      <c r="F409" s="80"/>
      <c r="G409" s="80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</row>
    <row r="410" spans="1:78" ht="15" hidden="1" customHeight="1">
      <c r="A410" s="61"/>
      <c r="B410" s="61"/>
      <c r="C410" s="61"/>
      <c r="D410" s="61"/>
      <c r="E410" s="80"/>
      <c r="F410" s="80"/>
      <c r="G410" s="80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</row>
    <row r="411" spans="1:78" ht="15" hidden="1" customHeight="1">
      <c r="A411" s="61"/>
      <c r="B411" s="61"/>
      <c r="C411" s="61"/>
      <c r="D411" s="61"/>
      <c r="E411" s="80"/>
      <c r="F411" s="80"/>
      <c r="G411" s="80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</row>
    <row r="412" spans="1:78" ht="15" hidden="1" customHeight="1">
      <c r="A412" s="61"/>
      <c r="B412" s="61"/>
      <c r="C412" s="61"/>
      <c r="D412" s="61"/>
      <c r="E412" s="80"/>
      <c r="F412" s="80"/>
      <c r="G412" s="80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</row>
    <row r="413" spans="1:78" ht="15" hidden="1" customHeight="1">
      <c r="A413" s="61"/>
      <c r="B413" s="61"/>
      <c r="C413" s="61"/>
      <c r="D413" s="61"/>
      <c r="E413" s="80"/>
      <c r="F413" s="80"/>
      <c r="G413" s="80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</row>
    <row r="414" spans="1:78" ht="15" hidden="1" customHeight="1">
      <c r="A414" s="61"/>
      <c r="B414" s="61"/>
      <c r="C414" s="61"/>
      <c r="D414" s="61"/>
      <c r="E414" s="80"/>
      <c r="F414" s="80"/>
      <c r="G414" s="80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</row>
    <row r="415" spans="1:78" ht="15" hidden="1" customHeight="1">
      <c r="A415" s="61"/>
      <c r="B415" s="61"/>
      <c r="C415" s="61"/>
      <c r="D415" s="61"/>
      <c r="E415" s="80"/>
      <c r="F415" s="80"/>
      <c r="G415" s="80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</row>
    <row r="416" spans="1:78" ht="15" hidden="1" customHeight="1">
      <c r="A416" s="61"/>
      <c r="B416" s="61"/>
      <c r="C416" s="61"/>
      <c r="D416" s="61"/>
      <c r="E416" s="80"/>
      <c r="F416" s="80"/>
      <c r="G416" s="80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</row>
    <row r="417" spans="1:78" ht="15" hidden="1" customHeight="1">
      <c r="A417" s="61"/>
      <c r="B417" s="61"/>
      <c r="C417" s="61"/>
      <c r="D417" s="61"/>
      <c r="E417" s="80"/>
      <c r="F417" s="80"/>
      <c r="G417" s="80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</row>
    <row r="418" spans="1:78" ht="15" hidden="1" customHeight="1">
      <c r="A418" s="61"/>
      <c r="B418" s="61"/>
      <c r="C418" s="61"/>
      <c r="D418" s="61"/>
      <c r="E418" s="80"/>
      <c r="F418" s="80"/>
      <c r="G418" s="80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</row>
    <row r="419" spans="1:78" ht="15" hidden="1" customHeight="1">
      <c r="A419" s="61"/>
      <c r="B419" s="61"/>
      <c r="C419" s="61"/>
      <c r="D419" s="61"/>
      <c r="E419" s="80"/>
      <c r="F419" s="80"/>
      <c r="G419" s="80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</row>
    <row r="420" spans="1:78" ht="15" hidden="1" customHeight="1">
      <c r="A420" s="61"/>
      <c r="B420" s="61"/>
      <c r="C420" s="61"/>
      <c r="D420" s="61"/>
      <c r="E420" s="80"/>
      <c r="F420" s="80"/>
      <c r="G420" s="80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</row>
    <row r="421" spans="1:78" ht="15" hidden="1" customHeight="1">
      <c r="A421" s="61"/>
      <c r="B421" s="61"/>
      <c r="C421" s="61"/>
      <c r="D421" s="61"/>
      <c r="E421" s="80"/>
      <c r="F421" s="80"/>
      <c r="G421" s="80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</row>
    <row r="422" spans="1:78" ht="15" hidden="1" customHeight="1">
      <c r="A422" s="61"/>
      <c r="B422" s="61"/>
      <c r="C422" s="61"/>
      <c r="D422" s="61"/>
      <c r="E422" s="80"/>
      <c r="F422" s="80"/>
      <c r="G422" s="80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</row>
    <row r="423" spans="1:78" ht="15" hidden="1" customHeight="1">
      <c r="A423" s="61"/>
      <c r="B423" s="61"/>
      <c r="C423" s="61"/>
      <c r="D423" s="61"/>
      <c r="E423" s="80"/>
      <c r="F423" s="80"/>
      <c r="G423" s="80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</row>
    <row r="424" spans="1:78" ht="15" hidden="1" customHeight="1">
      <c r="A424" s="61"/>
      <c r="B424" s="61"/>
      <c r="C424" s="61"/>
      <c r="D424" s="61"/>
      <c r="E424" s="80"/>
      <c r="F424" s="80"/>
      <c r="G424" s="80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</row>
    <row r="425" spans="1:78" ht="15" hidden="1" customHeight="1">
      <c r="A425" s="61"/>
      <c r="B425" s="61"/>
      <c r="C425" s="61"/>
      <c r="D425" s="61"/>
      <c r="E425" s="80"/>
      <c r="F425" s="80"/>
      <c r="G425" s="80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</row>
    <row r="426" spans="1:78" ht="15" hidden="1" customHeight="1">
      <c r="A426" s="61"/>
      <c r="B426" s="61"/>
      <c r="C426" s="61"/>
      <c r="D426" s="61"/>
      <c r="E426" s="80"/>
      <c r="F426" s="80"/>
      <c r="G426" s="80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</row>
    <row r="427" spans="1:78" ht="15" hidden="1" customHeight="1">
      <c r="A427" s="61"/>
      <c r="B427" s="61"/>
      <c r="C427" s="61"/>
      <c r="D427" s="61"/>
      <c r="E427" s="80"/>
      <c r="F427" s="80"/>
      <c r="G427" s="80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</row>
    <row r="428" spans="1:78" ht="15" hidden="1" customHeight="1">
      <c r="A428" s="61"/>
      <c r="B428" s="61"/>
      <c r="C428" s="61"/>
      <c r="D428" s="61"/>
      <c r="E428" s="80"/>
      <c r="F428" s="80"/>
      <c r="G428" s="80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</row>
    <row r="429" spans="1:78" ht="15" hidden="1" customHeight="1">
      <c r="A429" s="61"/>
      <c r="B429" s="61"/>
      <c r="C429" s="61"/>
      <c r="D429" s="61"/>
      <c r="E429" s="80"/>
      <c r="F429" s="80"/>
      <c r="G429" s="80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</row>
    <row r="430" spans="1:78" ht="15" hidden="1" customHeight="1">
      <c r="A430" s="61"/>
      <c r="B430" s="61"/>
      <c r="C430" s="61"/>
      <c r="D430" s="61"/>
      <c r="E430" s="80"/>
      <c r="F430" s="80"/>
      <c r="G430" s="80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</row>
    <row r="431" spans="1:78" ht="15" hidden="1" customHeight="1">
      <c r="A431" s="61"/>
      <c r="B431" s="61"/>
      <c r="C431" s="61"/>
      <c r="D431" s="61"/>
      <c r="E431" s="80"/>
      <c r="F431" s="80"/>
      <c r="G431" s="80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</row>
    <row r="432" spans="1:78" ht="15" hidden="1" customHeight="1">
      <c r="A432" s="61"/>
      <c r="B432" s="61"/>
      <c r="C432" s="61"/>
      <c r="D432" s="61"/>
      <c r="E432" s="80"/>
      <c r="F432" s="80"/>
      <c r="G432" s="80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</row>
    <row r="433" spans="1:78" ht="15" hidden="1" customHeight="1">
      <c r="A433" s="61"/>
      <c r="B433" s="61"/>
      <c r="C433" s="61"/>
      <c r="D433" s="61"/>
      <c r="E433" s="80"/>
      <c r="F433" s="80"/>
      <c r="G433" s="80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</row>
    <row r="434" spans="1:78" ht="15" hidden="1" customHeight="1">
      <c r="A434" s="61"/>
      <c r="B434" s="61"/>
      <c r="C434" s="61"/>
      <c r="D434" s="61"/>
      <c r="E434" s="80"/>
      <c r="F434" s="80"/>
      <c r="G434" s="80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</row>
    <row r="435" spans="1:78" ht="15" hidden="1" customHeight="1">
      <c r="A435" s="61"/>
      <c r="B435" s="61"/>
      <c r="C435" s="61"/>
      <c r="D435" s="61"/>
      <c r="E435" s="80"/>
      <c r="F435" s="80"/>
      <c r="G435" s="80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</row>
    <row r="436" spans="1:78" ht="15" hidden="1" customHeight="1">
      <c r="A436" s="61"/>
      <c r="B436" s="61"/>
      <c r="C436" s="61"/>
      <c r="D436" s="61"/>
      <c r="E436" s="80"/>
      <c r="F436" s="80"/>
      <c r="G436" s="80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</row>
    <row r="437" spans="1:78" ht="15" hidden="1" customHeight="1">
      <c r="A437" s="61"/>
      <c r="B437" s="61"/>
      <c r="C437" s="61"/>
      <c r="D437" s="61"/>
      <c r="E437" s="80"/>
      <c r="F437" s="80"/>
      <c r="G437" s="80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</row>
    <row r="438" spans="1:78" ht="15" hidden="1" customHeight="1">
      <c r="A438" s="61"/>
      <c r="B438" s="61"/>
      <c r="C438" s="61"/>
      <c r="D438" s="61"/>
      <c r="E438" s="80"/>
      <c r="F438" s="80"/>
      <c r="G438" s="80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</row>
    <row r="439" spans="1:78" ht="15" hidden="1" customHeight="1">
      <c r="A439" s="61"/>
      <c r="B439" s="61"/>
      <c r="C439" s="61"/>
      <c r="D439" s="61"/>
      <c r="E439" s="80"/>
      <c r="F439" s="80"/>
      <c r="G439" s="80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</row>
    <row r="440" spans="1:78" ht="15" hidden="1" customHeight="1">
      <c r="A440" s="61"/>
      <c r="B440" s="61"/>
      <c r="C440" s="61"/>
      <c r="D440" s="61"/>
      <c r="E440" s="80"/>
      <c r="F440" s="80"/>
      <c r="G440" s="80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</row>
    <row r="441" spans="1:78" ht="15" hidden="1" customHeight="1">
      <c r="A441" s="61"/>
      <c r="B441" s="61"/>
      <c r="C441" s="61"/>
      <c r="D441" s="61"/>
      <c r="E441" s="80"/>
      <c r="F441" s="80"/>
      <c r="G441" s="80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</row>
    <row r="442" spans="1:78" ht="15" hidden="1" customHeight="1">
      <c r="A442" s="61"/>
      <c r="B442" s="61"/>
      <c r="C442" s="61"/>
      <c r="D442" s="61"/>
      <c r="E442" s="80"/>
      <c r="F442" s="80"/>
      <c r="G442" s="80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</row>
    <row r="443" spans="1:78" ht="15" hidden="1" customHeight="1">
      <c r="A443" s="61"/>
      <c r="B443" s="61"/>
      <c r="C443" s="61"/>
      <c r="D443" s="61"/>
      <c r="E443" s="80"/>
      <c r="F443" s="80"/>
      <c r="G443" s="80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</row>
    <row r="444" spans="1:78" ht="15" hidden="1" customHeight="1">
      <c r="A444" s="61"/>
      <c r="B444" s="61"/>
      <c r="C444" s="61"/>
      <c r="D444" s="61"/>
      <c r="E444" s="80"/>
      <c r="F444" s="80"/>
      <c r="G444" s="80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</row>
    <row r="445" spans="1:78" ht="15" hidden="1" customHeight="1">
      <c r="A445" s="61"/>
      <c r="B445" s="61"/>
      <c r="C445" s="61"/>
      <c r="D445" s="61"/>
      <c r="E445" s="80"/>
      <c r="F445" s="80"/>
      <c r="G445" s="80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</row>
    <row r="446" spans="1:78" ht="15" hidden="1" customHeight="1">
      <c r="A446" s="61"/>
      <c r="B446" s="61"/>
      <c r="C446" s="61"/>
      <c r="D446" s="61"/>
      <c r="E446" s="80"/>
      <c r="F446" s="80"/>
      <c r="G446" s="80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</row>
    <row r="447" spans="1:78" ht="15" hidden="1" customHeight="1">
      <c r="A447" s="61"/>
      <c r="B447" s="61"/>
      <c r="C447" s="61"/>
      <c r="D447" s="61"/>
      <c r="E447" s="80"/>
      <c r="F447" s="80"/>
      <c r="G447" s="80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</row>
    <row r="448" spans="1:78" ht="15" hidden="1" customHeight="1">
      <c r="A448" s="61"/>
      <c r="B448" s="61"/>
      <c r="C448" s="61"/>
      <c r="D448" s="61"/>
      <c r="E448" s="80"/>
      <c r="F448" s="80"/>
      <c r="G448" s="80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</row>
    <row r="449" spans="1:78" ht="15" hidden="1" customHeight="1">
      <c r="A449" s="61"/>
      <c r="B449" s="61"/>
      <c r="C449" s="61"/>
      <c r="D449" s="61"/>
      <c r="E449" s="80"/>
      <c r="F449" s="80"/>
      <c r="G449" s="80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</row>
    <row r="450" spans="1:78" ht="15" hidden="1" customHeight="1">
      <c r="A450" s="61"/>
      <c r="B450" s="61"/>
      <c r="C450" s="61"/>
      <c r="D450" s="61"/>
      <c r="E450" s="80"/>
      <c r="F450" s="80"/>
      <c r="G450" s="80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</row>
    <row r="451" spans="1:78" ht="15" hidden="1" customHeight="1">
      <c r="A451" s="61"/>
      <c r="B451" s="61"/>
      <c r="C451" s="61"/>
      <c r="D451" s="61"/>
      <c r="E451" s="80"/>
      <c r="F451" s="80"/>
      <c r="G451" s="80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</row>
    <row r="452" spans="1:78" ht="15" hidden="1" customHeight="1">
      <c r="A452" s="61"/>
      <c r="B452" s="61"/>
      <c r="C452" s="61"/>
      <c r="D452" s="61"/>
      <c r="E452" s="80"/>
      <c r="F452" s="80"/>
      <c r="G452" s="80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</row>
    <row r="453" spans="1:78" ht="15" hidden="1" customHeight="1">
      <c r="A453" s="61"/>
      <c r="B453" s="61"/>
      <c r="C453" s="61"/>
      <c r="D453" s="61"/>
      <c r="E453" s="80"/>
      <c r="F453" s="80"/>
      <c r="G453" s="80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</row>
    <row r="454" spans="1:78" ht="15" hidden="1" customHeight="1">
      <c r="A454" s="61"/>
      <c r="B454" s="61"/>
      <c r="C454" s="61"/>
      <c r="D454" s="61"/>
      <c r="E454" s="80"/>
      <c r="F454" s="80"/>
      <c r="G454" s="80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</row>
    <row r="455" spans="1:78" ht="15" hidden="1" customHeight="1">
      <c r="A455" s="61"/>
      <c r="B455" s="61"/>
      <c r="C455" s="61"/>
      <c r="D455" s="61"/>
      <c r="E455" s="80"/>
      <c r="F455" s="80"/>
      <c r="G455" s="80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</row>
    <row r="456" spans="1:78" ht="15" hidden="1" customHeight="1">
      <c r="A456" s="61"/>
      <c r="B456" s="61"/>
      <c r="C456" s="61"/>
      <c r="D456" s="61"/>
      <c r="E456" s="80"/>
      <c r="F456" s="80"/>
      <c r="G456" s="80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</row>
    <row r="457" spans="1:78" ht="15" hidden="1" customHeight="1">
      <c r="A457" s="61"/>
      <c r="B457" s="61"/>
      <c r="C457" s="61"/>
      <c r="D457" s="61"/>
      <c r="E457" s="80"/>
      <c r="F457" s="80"/>
      <c r="G457" s="80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</row>
    <row r="458" spans="1:78" ht="15" hidden="1" customHeight="1">
      <c r="A458" s="61"/>
      <c r="B458" s="61"/>
      <c r="C458" s="61"/>
      <c r="D458" s="61"/>
      <c r="E458" s="80"/>
      <c r="F458" s="80"/>
      <c r="G458" s="80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</row>
    <row r="459" spans="1:78" ht="15" hidden="1" customHeight="1">
      <c r="A459" s="61"/>
      <c r="B459" s="61"/>
      <c r="C459" s="61"/>
      <c r="D459" s="61"/>
      <c r="E459" s="80"/>
      <c r="F459" s="80"/>
      <c r="G459" s="80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</row>
    <row r="460" spans="1:78" ht="15" hidden="1" customHeight="1">
      <c r="A460" s="61"/>
      <c r="B460" s="61"/>
      <c r="C460" s="61"/>
      <c r="D460" s="61"/>
      <c r="E460" s="80"/>
      <c r="F460" s="80"/>
      <c r="G460" s="80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</row>
    <row r="461" spans="1:78" ht="15" hidden="1" customHeight="1">
      <c r="A461" s="61"/>
      <c r="B461" s="61"/>
      <c r="C461" s="61"/>
      <c r="D461" s="61"/>
      <c r="E461" s="80"/>
      <c r="F461" s="80"/>
      <c r="G461" s="80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</row>
    <row r="462" spans="1:78" ht="15" hidden="1" customHeight="1">
      <c r="A462" s="61"/>
      <c r="B462" s="61"/>
      <c r="C462" s="61"/>
      <c r="D462" s="61"/>
      <c r="E462" s="80"/>
      <c r="F462" s="80"/>
      <c r="G462" s="80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</row>
    <row r="463" spans="1:78" ht="15" hidden="1" customHeight="1">
      <c r="A463" s="61"/>
      <c r="B463" s="61"/>
      <c r="C463" s="61"/>
      <c r="D463" s="61"/>
      <c r="E463" s="80"/>
      <c r="F463" s="80"/>
      <c r="G463" s="80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</row>
    <row r="464" spans="1:78" ht="15" hidden="1" customHeight="1">
      <c r="A464" s="61"/>
      <c r="B464" s="61"/>
      <c r="C464" s="61"/>
      <c r="D464" s="61"/>
      <c r="E464" s="80"/>
      <c r="F464" s="80"/>
      <c r="G464" s="80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</row>
    <row r="465" spans="1:78" ht="15" hidden="1" customHeight="1">
      <c r="A465" s="61"/>
      <c r="B465" s="61"/>
      <c r="C465" s="61"/>
      <c r="D465" s="61"/>
      <c r="E465" s="80"/>
      <c r="F465" s="80"/>
      <c r="G465" s="80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</row>
    <row r="466" spans="1:78" ht="15" hidden="1" customHeight="1">
      <c r="A466" s="61"/>
      <c r="B466" s="61"/>
      <c r="C466" s="61"/>
      <c r="D466" s="61"/>
      <c r="E466" s="80"/>
      <c r="F466" s="80"/>
      <c r="G466" s="80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</row>
    <row r="467" spans="1:78" ht="15" hidden="1" customHeight="1">
      <c r="A467" s="61"/>
      <c r="B467" s="61"/>
      <c r="C467" s="61"/>
      <c r="D467" s="61"/>
      <c r="E467" s="80"/>
      <c r="F467" s="80"/>
      <c r="G467" s="80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</row>
    <row r="468" spans="1:78" ht="15" hidden="1" customHeight="1">
      <c r="A468" s="61"/>
      <c r="B468" s="61"/>
      <c r="C468" s="61"/>
      <c r="D468" s="61"/>
      <c r="E468" s="80"/>
      <c r="F468" s="80"/>
      <c r="G468" s="80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</row>
    <row r="469" spans="1:78" ht="15" hidden="1" customHeight="1">
      <c r="A469" s="61"/>
      <c r="B469" s="61"/>
      <c r="C469" s="61"/>
      <c r="D469" s="61"/>
      <c r="E469" s="80"/>
      <c r="F469" s="80"/>
      <c r="G469" s="80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</row>
    <row r="470" spans="1:78" ht="15" hidden="1" customHeight="1">
      <c r="A470" s="61"/>
      <c r="B470" s="61"/>
      <c r="C470" s="61"/>
      <c r="D470" s="61"/>
      <c r="E470" s="80"/>
      <c r="F470" s="80"/>
      <c r="G470" s="80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</row>
    <row r="471" spans="1:78" ht="15" hidden="1" customHeight="1">
      <c r="A471" s="61"/>
      <c r="B471" s="61"/>
      <c r="C471" s="61"/>
      <c r="D471" s="61"/>
      <c r="E471" s="80"/>
      <c r="F471" s="80"/>
      <c r="G471" s="80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</row>
    <row r="472" spans="1:78" ht="15" hidden="1" customHeight="1">
      <c r="A472" s="61"/>
      <c r="B472" s="61"/>
      <c r="C472" s="61"/>
      <c r="D472" s="61"/>
      <c r="E472" s="80"/>
      <c r="F472" s="80"/>
      <c r="G472" s="80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</row>
    <row r="473" spans="1:78" ht="15" hidden="1" customHeight="1">
      <c r="A473" s="61"/>
      <c r="B473" s="61"/>
      <c r="C473" s="61"/>
      <c r="D473" s="61"/>
      <c r="E473" s="80"/>
      <c r="F473" s="80"/>
      <c r="G473" s="80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</row>
    <row r="474" spans="1:78" ht="15" hidden="1" customHeight="1">
      <c r="A474" s="61"/>
      <c r="B474" s="61"/>
      <c r="C474" s="61"/>
      <c r="D474" s="61"/>
      <c r="E474" s="80"/>
      <c r="F474" s="80"/>
      <c r="G474" s="80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</row>
    <row r="475" spans="1:78" ht="15" hidden="1" customHeight="1">
      <c r="A475" s="61"/>
      <c r="B475" s="61"/>
      <c r="C475" s="61"/>
      <c r="D475" s="61"/>
      <c r="E475" s="80"/>
      <c r="F475" s="80"/>
      <c r="G475" s="80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</row>
    <row r="476" spans="1:78" ht="15" hidden="1" customHeight="1">
      <c r="A476" s="61"/>
      <c r="B476" s="61"/>
      <c r="C476" s="61"/>
      <c r="D476" s="61"/>
      <c r="E476" s="80"/>
      <c r="F476" s="80"/>
      <c r="G476" s="80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</row>
    <row r="477" spans="1:78" ht="15" hidden="1" customHeight="1">
      <c r="A477" s="61"/>
      <c r="B477" s="61"/>
      <c r="C477" s="61"/>
      <c r="D477" s="61"/>
      <c r="E477" s="80"/>
      <c r="F477" s="80"/>
      <c r="G477" s="80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</row>
    <row r="478" spans="1:78" ht="15" hidden="1" customHeight="1">
      <c r="A478" s="61"/>
      <c r="B478" s="61"/>
      <c r="C478" s="61"/>
      <c r="D478" s="61"/>
      <c r="E478" s="80"/>
      <c r="F478" s="80"/>
      <c r="G478" s="80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</row>
    <row r="479" spans="1:78" ht="15" hidden="1" customHeight="1">
      <c r="A479" s="61"/>
      <c r="B479" s="61"/>
      <c r="C479" s="61"/>
      <c r="D479" s="61"/>
      <c r="E479" s="80"/>
      <c r="F479" s="80"/>
      <c r="G479" s="80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</row>
    <row r="480" spans="1:78" ht="15" hidden="1" customHeight="1">
      <c r="A480" s="61"/>
      <c r="B480" s="61"/>
      <c r="C480" s="61"/>
      <c r="D480" s="61"/>
      <c r="E480" s="80"/>
      <c r="F480" s="80"/>
      <c r="G480" s="80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</row>
    <row r="481" spans="1:78" ht="15" hidden="1" customHeight="1">
      <c r="A481" s="61"/>
      <c r="B481" s="61"/>
      <c r="C481" s="61"/>
      <c r="D481" s="61"/>
      <c r="E481" s="80"/>
      <c r="F481" s="80"/>
      <c r="G481" s="80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</row>
    <row r="482" spans="1:78" ht="15" hidden="1" customHeight="1">
      <c r="A482" s="61"/>
      <c r="B482" s="61"/>
      <c r="C482" s="61"/>
      <c r="D482" s="61"/>
      <c r="E482" s="80"/>
      <c r="F482" s="80"/>
      <c r="G482" s="80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</row>
    <row r="483" spans="1:78" ht="15" hidden="1" customHeight="1">
      <c r="A483" s="61"/>
      <c r="B483" s="61"/>
      <c r="C483" s="61"/>
      <c r="D483" s="61"/>
      <c r="E483" s="80"/>
      <c r="F483" s="80"/>
      <c r="G483" s="80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</row>
    <row r="484" spans="1:78" ht="15" hidden="1" customHeight="1">
      <c r="A484" s="61"/>
      <c r="B484" s="61"/>
      <c r="C484" s="61"/>
      <c r="D484" s="61"/>
      <c r="E484" s="80"/>
      <c r="F484" s="80"/>
      <c r="G484" s="80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</row>
    <row r="485" spans="1:78" ht="15" hidden="1" customHeight="1">
      <c r="A485" s="61"/>
      <c r="B485" s="61"/>
      <c r="C485" s="61"/>
      <c r="D485" s="61"/>
      <c r="E485" s="80"/>
      <c r="F485" s="80"/>
      <c r="G485" s="80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</row>
    <row r="486" spans="1:78" ht="15" hidden="1" customHeight="1">
      <c r="A486" s="61"/>
      <c r="B486" s="61"/>
      <c r="C486" s="61"/>
      <c r="D486" s="61"/>
      <c r="E486" s="80"/>
      <c r="F486" s="80"/>
      <c r="G486" s="80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</row>
    <row r="487" spans="1:78" ht="15" hidden="1" customHeight="1">
      <c r="A487" s="61"/>
      <c r="B487" s="61"/>
      <c r="C487" s="61"/>
      <c r="D487" s="61"/>
      <c r="E487" s="80"/>
      <c r="F487" s="80"/>
      <c r="G487" s="80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</row>
    <row r="488" spans="1:78" ht="15" hidden="1" customHeight="1">
      <c r="A488" s="61"/>
      <c r="B488" s="61"/>
      <c r="C488" s="61"/>
      <c r="D488" s="61"/>
      <c r="E488" s="80"/>
      <c r="F488" s="80"/>
      <c r="G488" s="80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</row>
    <row r="489" spans="1:78" ht="15" hidden="1" customHeight="1">
      <c r="A489" s="61"/>
      <c r="B489" s="61"/>
      <c r="C489" s="61"/>
      <c r="D489" s="61"/>
      <c r="E489" s="80"/>
      <c r="F489" s="80"/>
      <c r="G489" s="80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</row>
    <row r="490" spans="1:78" ht="15" hidden="1" customHeight="1">
      <c r="A490" s="61"/>
      <c r="B490" s="61"/>
      <c r="C490" s="61"/>
      <c r="D490" s="61"/>
      <c r="E490" s="80"/>
      <c r="F490" s="80"/>
      <c r="G490" s="80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</row>
    <row r="491" spans="1:78" ht="15" hidden="1" customHeight="1">
      <c r="A491" s="61"/>
      <c r="B491" s="61"/>
      <c r="C491" s="61"/>
      <c r="D491" s="61"/>
      <c r="E491" s="80"/>
      <c r="F491" s="80"/>
      <c r="G491" s="80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</row>
    <row r="492" spans="1:78" ht="15" hidden="1" customHeight="1">
      <c r="A492" s="61"/>
      <c r="B492" s="61"/>
      <c r="C492" s="61"/>
      <c r="D492" s="61"/>
      <c r="E492" s="80"/>
      <c r="F492" s="80"/>
      <c r="G492" s="80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</row>
    <row r="493" spans="1:78" ht="15" hidden="1" customHeight="1">
      <c r="A493" s="61"/>
      <c r="B493" s="61"/>
      <c r="C493" s="61"/>
      <c r="D493" s="61"/>
      <c r="E493" s="80"/>
      <c r="F493" s="80"/>
      <c r="G493" s="80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</row>
    <row r="494" spans="1:78" ht="15" hidden="1" customHeight="1">
      <c r="A494" s="61"/>
      <c r="B494" s="61"/>
      <c r="C494" s="61"/>
      <c r="D494" s="61"/>
      <c r="E494" s="80"/>
      <c r="F494" s="80"/>
      <c r="G494" s="80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</row>
    <row r="495" spans="1:78" ht="15" hidden="1" customHeight="1">
      <c r="A495" s="61"/>
      <c r="B495" s="61"/>
      <c r="C495" s="61"/>
      <c r="D495" s="61"/>
      <c r="E495" s="80"/>
      <c r="F495" s="80"/>
      <c r="G495" s="80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</row>
    <row r="496" spans="1:78" ht="15" hidden="1" customHeight="1">
      <c r="A496" s="61"/>
      <c r="B496" s="61"/>
      <c r="C496" s="61"/>
      <c r="D496" s="61"/>
      <c r="E496" s="80"/>
      <c r="F496" s="80"/>
      <c r="G496" s="80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</row>
    <row r="497" spans="1:78" ht="15" hidden="1" customHeight="1">
      <c r="A497" s="61"/>
      <c r="B497" s="61"/>
      <c r="C497" s="61"/>
      <c r="D497" s="61"/>
      <c r="E497" s="80"/>
      <c r="F497" s="80"/>
      <c r="G497" s="80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</row>
    <row r="498" spans="1:78" ht="15" hidden="1" customHeight="1">
      <c r="A498" s="61"/>
      <c r="B498" s="61"/>
      <c r="C498" s="61"/>
      <c r="D498" s="61"/>
      <c r="E498" s="80"/>
      <c r="F498" s="80"/>
      <c r="G498" s="80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</row>
    <row r="499" spans="1:78" ht="15" hidden="1" customHeight="1">
      <c r="A499" s="61"/>
      <c r="B499" s="61"/>
      <c r="C499" s="61"/>
      <c r="D499" s="61"/>
      <c r="E499" s="80"/>
      <c r="F499" s="80"/>
      <c r="G499" s="80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</row>
    <row r="500" spans="1:78" ht="15" hidden="1" customHeight="1">
      <c r="A500" s="61"/>
      <c r="B500" s="61"/>
      <c r="C500" s="61"/>
      <c r="D500" s="61"/>
      <c r="E500" s="80"/>
      <c r="F500" s="80"/>
      <c r="G500" s="80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</row>
    <row r="501" spans="1:78" ht="15" hidden="1" customHeight="1">
      <c r="A501" s="61"/>
      <c r="B501" s="61"/>
      <c r="C501" s="61"/>
      <c r="D501" s="61"/>
      <c r="E501" s="80"/>
      <c r="F501" s="80"/>
      <c r="G501" s="80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</row>
    <row r="502" spans="1:78" ht="15" hidden="1" customHeight="1">
      <c r="A502" s="61"/>
      <c r="B502" s="61"/>
      <c r="C502" s="61"/>
      <c r="D502" s="61"/>
      <c r="E502" s="80"/>
      <c r="F502" s="80"/>
      <c r="G502" s="80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</row>
    <row r="503" spans="1:78" ht="15" hidden="1" customHeight="1">
      <c r="A503" s="61"/>
      <c r="B503" s="61"/>
      <c r="C503" s="61"/>
      <c r="D503" s="61"/>
      <c r="E503" s="80"/>
      <c r="F503" s="80"/>
      <c r="G503" s="80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</row>
    <row r="504" spans="1:78" ht="15" hidden="1" customHeight="1">
      <c r="A504" s="61"/>
      <c r="B504" s="61"/>
      <c r="C504" s="61"/>
      <c r="D504" s="61"/>
      <c r="E504" s="80"/>
      <c r="F504" s="80"/>
      <c r="G504" s="80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</row>
    <row r="505" spans="1:78" ht="15" hidden="1" customHeight="1">
      <c r="A505" s="61"/>
      <c r="B505" s="61"/>
      <c r="C505" s="61"/>
      <c r="D505" s="61"/>
      <c r="E505" s="80"/>
      <c r="F505" s="80"/>
      <c r="G505" s="80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</row>
    <row r="506" spans="1:78" ht="15" hidden="1" customHeight="1">
      <c r="A506" s="61"/>
      <c r="B506" s="61"/>
      <c r="C506" s="61"/>
      <c r="D506" s="61"/>
      <c r="E506" s="80"/>
      <c r="F506" s="80"/>
      <c r="G506" s="80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</row>
    <row r="507" spans="1:78" ht="15" hidden="1" customHeight="1">
      <c r="A507" s="61"/>
      <c r="B507" s="61"/>
      <c r="C507" s="61"/>
      <c r="D507" s="61"/>
      <c r="E507" s="80"/>
      <c r="F507" s="80"/>
      <c r="G507" s="80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</row>
    <row r="508" spans="1:78" ht="15" hidden="1" customHeight="1">
      <c r="A508" s="61"/>
      <c r="B508" s="61"/>
      <c r="C508" s="61"/>
      <c r="D508" s="61"/>
      <c r="E508" s="80"/>
      <c r="F508" s="80"/>
      <c r="G508" s="80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</row>
    <row r="509" spans="1:78" ht="15" hidden="1" customHeight="1">
      <c r="A509" s="61"/>
      <c r="B509" s="61"/>
      <c r="C509" s="61"/>
      <c r="D509" s="61"/>
      <c r="E509" s="80"/>
      <c r="F509" s="80"/>
      <c r="G509" s="80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</row>
    <row r="510" spans="1:78" ht="15" hidden="1" customHeight="1">
      <c r="A510" s="61"/>
      <c r="B510" s="61"/>
      <c r="C510" s="61"/>
      <c r="D510" s="61"/>
      <c r="E510" s="80"/>
      <c r="F510" s="80"/>
      <c r="G510" s="80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</row>
    <row r="511" spans="1:78" ht="15" hidden="1" customHeight="1">
      <c r="A511" s="61"/>
      <c r="B511" s="61"/>
      <c r="C511" s="61"/>
      <c r="D511" s="61"/>
      <c r="E511" s="80"/>
      <c r="F511" s="80"/>
      <c r="G511" s="80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</row>
    <row r="512" spans="1:78" ht="15" hidden="1" customHeight="1">
      <c r="A512" s="61"/>
      <c r="B512" s="61"/>
      <c r="C512" s="61"/>
      <c r="D512" s="61"/>
      <c r="E512" s="80"/>
      <c r="F512" s="80"/>
      <c r="G512" s="80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</row>
    <row r="513" spans="1:78" ht="15" hidden="1" customHeight="1">
      <c r="A513" s="61"/>
      <c r="B513" s="61"/>
      <c r="C513" s="61"/>
      <c r="D513" s="61"/>
      <c r="E513" s="80"/>
      <c r="F513" s="80"/>
      <c r="G513" s="80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</row>
    <row r="514" spans="1:78" ht="15" hidden="1" customHeight="1">
      <c r="A514" s="61"/>
      <c r="B514" s="61"/>
      <c r="C514" s="61"/>
      <c r="D514" s="61"/>
      <c r="E514" s="80"/>
      <c r="F514" s="80"/>
      <c r="G514" s="80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</row>
    <row r="515" spans="1:78" ht="15" hidden="1" customHeight="1">
      <c r="A515" s="61"/>
      <c r="B515" s="61"/>
      <c r="C515" s="61"/>
      <c r="D515" s="61"/>
      <c r="E515" s="80"/>
      <c r="F515" s="80"/>
      <c r="G515" s="80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</row>
    <row r="516" spans="1:78" ht="15" hidden="1" customHeight="1">
      <c r="A516" s="61"/>
      <c r="B516" s="61"/>
      <c r="C516" s="61"/>
      <c r="D516" s="61"/>
      <c r="E516" s="80"/>
      <c r="F516" s="80"/>
      <c r="G516" s="80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</row>
    <row r="517" spans="1:78" ht="15" hidden="1" customHeight="1">
      <c r="A517" s="61"/>
      <c r="B517" s="61"/>
      <c r="C517" s="61"/>
      <c r="D517" s="61"/>
      <c r="E517" s="80"/>
      <c r="F517" s="80"/>
      <c r="G517" s="80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</row>
    <row r="518" spans="1:78" ht="15" hidden="1" customHeight="1">
      <c r="A518" s="61"/>
      <c r="B518" s="61"/>
      <c r="C518" s="61"/>
      <c r="D518" s="61"/>
      <c r="E518" s="80"/>
      <c r="F518" s="80"/>
      <c r="G518" s="80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</row>
    <row r="519" spans="1:78" ht="15" hidden="1" customHeight="1">
      <c r="A519" s="61"/>
      <c r="B519" s="61"/>
      <c r="C519" s="61"/>
      <c r="D519" s="61"/>
      <c r="E519" s="80"/>
      <c r="F519" s="80"/>
      <c r="G519" s="80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</row>
    <row r="520" spans="1:78" ht="15" hidden="1" customHeight="1">
      <c r="A520" s="61"/>
      <c r="B520" s="61"/>
      <c r="C520" s="61"/>
      <c r="D520" s="61"/>
      <c r="E520" s="80"/>
      <c r="F520" s="80"/>
      <c r="G520" s="80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</row>
    <row r="521" spans="1:78" ht="15" hidden="1" customHeight="1">
      <c r="A521" s="61"/>
      <c r="B521" s="61"/>
      <c r="C521" s="61"/>
      <c r="D521" s="61"/>
      <c r="E521" s="80"/>
      <c r="F521" s="80"/>
      <c r="G521" s="80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</row>
    <row r="522" spans="1:78" ht="15" hidden="1" customHeight="1">
      <c r="A522" s="61"/>
      <c r="B522" s="61"/>
      <c r="C522" s="61"/>
      <c r="D522" s="61"/>
      <c r="E522" s="80"/>
      <c r="F522" s="80"/>
      <c r="G522" s="80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</row>
    <row r="523" spans="1:78" ht="15" hidden="1" customHeight="1">
      <c r="A523" s="61"/>
      <c r="B523" s="61"/>
      <c r="C523" s="61"/>
      <c r="D523" s="61"/>
      <c r="E523" s="80"/>
      <c r="F523" s="80"/>
      <c r="G523" s="80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</row>
    <row r="524" spans="1:78" ht="15" hidden="1" customHeight="1">
      <c r="A524" s="61"/>
      <c r="B524" s="61"/>
      <c r="C524" s="61"/>
      <c r="D524" s="61"/>
      <c r="E524" s="80"/>
      <c r="F524" s="80"/>
      <c r="G524" s="80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</row>
    <row r="525" spans="1:78" ht="15" hidden="1" customHeight="1">
      <c r="A525" s="61"/>
      <c r="B525" s="61"/>
      <c r="C525" s="61"/>
      <c r="D525" s="61"/>
      <c r="E525" s="80"/>
      <c r="F525" s="80"/>
      <c r="G525" s="80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</row>
    <row r="526" spans="1:78" ht="15" hidden="1" customHeight="1">
      <c r="A526" s="61"/>
      <c r="B526" s="61"/>
      <c r="C526" s="61"/>
      <c r="D526" s="61"/>
      <c r="E526" s="80"/>
      <c r="F526" s="80"/>
      <c r="G526" s="80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</row>
    <row r="527" spans="1:78" ht="15" hidden="1" customHeight="1">
      <c r="A527" s="61"/>
      <c r="B527" s="61"/>
      <c r="C527" s="61"/>
      <c r="D527" s="61"/>
      <c r="E527" s="80"/>
      <c r="F527" s="80"/>
      <c r="G527" s="80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</row>
    <row r="528" spans="1:78" ht="15" hidden="1" customHeight="1">
      <c r="A528" s="61"/>
      <c r="B528" s="61"/>
      <c r="C528" s="61"/>
      <c r="D528" s="61"/>
      <c r="E528" s="80"/>
      <c r="F528" s="80"/>
      <c r="G528" s="80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</row>
    <row r="529" spans="1:78" ht="15" hidden="1" customHeight="1">
      <c r="A529" s="61"/>
      <c r="B529" s="61"/>
      <c r="C529" s="61"/>
      <c r="D529" s="61"/>
      <c r="E529" s="80"/>
      <c r="F529" s="80"/>
      <c r="G529" s="80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</row>
    <row r="530" spans="1:78" ht="15" hidden="1" customHeight="1">
      <c r="A530" s="61"/>
      <c r="B530" s="61"/>
      <c r="C530" s="61"/>
      <c r="D530" s="61"/>
      <c r="E530" s="80"/>
      <c r="F530" s="80"/>
      <c r="G530" s="80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</row>
    <row r="531" spans="1:78" ht="15" hidden="1" customHeight="1">
      <c r="A531" s="61"/>
      <c r="B531" s="61"/>
      <c r="C531" s="61"/>
      <c r="D531" s="61"/>
      <c r="E531" s="80"/>
      <c r="F531" s="80"/>
      <c r="G531" s="80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</row>
    <row r="532" spans="1:78" ht="15" hidden="1" customHeight="1">
      <c r="A532" s="61"/>
      <c r="B532" s="61"/>
      <c r="C532" s="61"/>
      <c r="D532" s="61"/>
      <c r="E532" s="80"/>
      <c r="F532" s="80"/>
      <c r="G532" s="80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</row>
    <row r="533" spans="1:78" ht="15" hidden="1" customHeight="1">
      <c r="A533" s="61"/>
      <c r="B533" s="61"/>
      <c r="C533" s="61"/>
      <c r="D533" s="61"/>
      <c r="E533" s="80"/>
      <c r="F533" s="80"/>
      <c r="G533" s="80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</row>
    <row r="534" spans="1:78" ht="15" hidden="1" customHeight="1">
      <c r="A534" s="61"/>
      <c r="B534" s="61"/>
      <c r="C534" s="61"/>
      <c r="D534" s="61"/>
      <c r="E534" s="80"/>
      <c r="F534" s="80"/>
      <c r="G534" s="80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</row>
    <row r="535" spans="1:78" ht="15" hidden="1" customHeight="1">
      <c r="A535" s="61"/>
      <c r="B535" s="61"/>
      <c r="C535" s="61"/>
      <c r="D535" s="61"/>
      <c r="E535" s="80"/>
      <c r="F535" s="80"/>
      <c r="G535" s="80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</row>
    <row r="536" spans="1:78" ht="15" hidden="1" customHeight="1">
      <c r="A536" s="61"/>
      <c r="B536" s="61"/>
      <c r="C536" s="61"/>
      <c r="D536" s="61"/>
      <c r="E536" s="80"/>
      <c r="F536" s="80"/>
      <c r="G536" s="80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</row>
    <row r="537" spans="1:78" ht="15" hidden="1" customHeight="1">
      <c r="A537" s="61"/>
      <c r="B537" s="61"/>
      <c r="C537" s="61"/>
      <c r="D537" s="61"/>
      <c r="E537" s="80"/>
      <c r="F537" s="80"/>
      <c r="G537" s="80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</row>
    <row r="538" spans="1:78" ht="15" hidden="1" customHeight="1">
      <c r="A538" s="61"/>
      <c r="B538" s="61"/>
      <c r="C538" s="61"/>
      <c r="D538" s="61"/>
      <c r="E538" s="80"/>
      <c r="F538" s="80"/>
      <c r="G538" s="80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</row>
    <row r="539" spans="1:78" ht="15" hidden="1" customHeight="1">
      <c r="A539" s="61"/>
      <c r="B539" s="61"/>
      <c r="C539" s="61"/>
      <c r="D539" s="61"/>
      <c r="E539" s="80"/>
      <c r="F539" s="80"/>
      <c r="G539" s="80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</row>
    <row r="540" spans="1:78" ht="15" hidden="1" customHeight="1">
      <c r="A540" s="61"/>
      <c r="B540" s="61"/>
      <c r="C540" s="61"/>
      <c r="D540" s="61"/>
      <c r="E540" s="80"/>
      <c r="F540" s="80"/>
      <c r="G540" s="80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</row>
    <row r="541" spans="1:78" ht="15" hidden="1" customHeight="1">
      <c r="A541" s="61"/>
      <c r="B541" s="61"/>
      <c r="C541" s="61"/>
      <c r="D541" s="61"/>
      <c r="E541" s="80"/>
      <c r="F541" s="80"/>
      <c r="G541" s="80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</row>
    <row r="542" spans="1:78" ht="15" hidden="1" customHeight="1">
      <c r="A542" s="61"/>
      <c r="B542" s="61"/>
      <c r="C542" s="61"/>
      <c r="D542" s="61"/>
      <c r="E542" s="80"/>
      <c r="F542" s="80"/>
      <c r="G542" s="80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</row>
    <row r="543" spans="1:78" ht="15" hidden="1" customHeight="1">
      <c r="A543" s="61"/>
      <c r="B543" s="61"/>
      <c r="C543" s="61"/>
      <c r="D543" s="61"/>
      <c r="E543" s="80"/>
      <c r="F543" s="80"/>
      <c r="G543" s="80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</row>
    <row r="544" spans="1:78" ht="15" hidden="1" customHeight="1">
      <c r="A544" s="61"/>
      <c r="B544" s="61"/>
      <c r="C544" s="61"/>
      <c r="D544" s="61"/>
      <c r="E544" s="80"/>
      <c r="F544" s="80"/>
      <c r="G544" s="80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</row>
    <row r="545" spans="1:78" ht="15" hidden="1" customHeight="1">
      <c r="A545" s="61"/>
      <c r="B545" s="61"/>
      <c r="C545" s="61"/>
      <c r="D545" s="61"/>
      <c r="E545" s="80"/>
      <c r="F545" s="80"/>
      <c r="G545" s="80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</row>
    <row r="546" spans="1:78" ht="15" hidden="1" customHeight="1">
      <c r="A546" s="61"/>
      <c r="B546" s="61"/>
      <c r="C546" s="61"/>
      <c r="D546" s="61"/>
      <c r="E546" s="80"/>
      <c r="F546" s="80"/>
      <c r="G546" s="80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</row>
    <row r="547" spans="1:78" ht="15" hidden="1" customHeight="1">
      <c r="A547" s="61"/>
      <c r="B547" s="61"/>
      <c r="C547" s="61"/>
      <c r="D547" s="61"/>
      <c r="E547" s="80"/>
      <c r="F547" s="80"/>
      <c r="G547" s="80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</row>
    <row r="548" spans="1:78" ht="15" hidden="1" customHeight="1">
      <c r="A548" s="61"/>
      <c r="B548" s="61"/>
      <c r="C548" s="61"/>
      <c r="D548" s="61"/>
      <c r="E548" s="80"/>
      <c r="F548" s="80"/>
      <c r="G548" s="80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</row>
    <row r="549" spans="1:78" ht="15" hidden="1" customHeight="1">
      <c r="A549" s="61"/>
      <c r="B549" s="61"/>
      <c r="C549" s="61"/>
      <c r="D549" s="61"/>
      <c r="E549" s="80"/>
      <c r="F549" s="80"/>
      <c r="G549" s="80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</row>
    <row r="550" spans="1:78" ht="15" hidden="1" customHeight="1">
      <c r="A550" s="61"/>
      <c r="B550" s="61"/>
      <c r="C550" s="61"/>
      <c r="D550" s="61"/>
      <c r="E550" s="80"/>
      <c r="F550" s="80"/>
      <c r="G550" s="80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</row>
    <row r="551" spans="1:78" ht="15" hidden="1" customHeight="1">
      <c r="A551" s="61"/>
      <c r="B551" s="61"/>
      <c r="C551" s="61"/>
      <c r="D551" s="61"/>
      <c r="E551" s="80"/>
      <c r="F551" s="80"/>
      <c r="G551" s="80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</row>
    <row r="552" spans="1:78" ht="15" hidden="1" customHeight="1">
      <c r="A552" s="61"/>
      <c r="B552" s="61"/>
      <c r="C552" s="61"/>
      <c r="D552" s="61"/>
      <c r="E552" s="80"/>
      <c r="F552" s="80"/>
      <c r="G552" s="80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</row>
    <row r="553" spans="1:78" ht="15" hidden="1" customHeight="1">
      <c r="A553" s="61"/>
      <c r="B553" s="61"/>
      <c r="C553" s="61"/>
      <c r="D553" s="61"/>
      <c r="E553" s="80"/>
      <c r="F553" s="80"/>
      <c r="G553" s="80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</row>
    <row r="554" spans="1:78" ht="15" hidden="1" customHeight="1">
      <c r="A554" s="61"/>
      <c r="B554" s="61"/>
      <c r="C554" s="61"/>
      <c r="D554" s="61"/>
      <c r="E554" s="80"/>
      <c r="F554" s="80"/>
      <c r="G554" s="80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</row>
    <row r="555" spans="1:78" ht="15" hidden="1" customHeight="1">
      <c r="A555" s="61"/>
      <c r="B555" s="61"/>
      <c r="C555" s="61"/>
      <c r="D555" s="61"/>
      <c r="E555" s="80"/>
      <c r="F555" s="80"/>
      <c r="G555" s="80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</row>
    <row r="556" spans="1:78" ht="15" hidden="1" customHeight="1">
      <c r="A556" s="61"/>
      <c r="B556" s="61"/>
      <c r="C556" s="61"/>
      <c r="D556" s="61"/>
      <c r="E556" s="80"/>
      <c r="F556" s="80"/>
      <c r="G556" s="80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</row>
    <row r="557" spans="1:78" ht="15" hidden="1" customHeight="1">
      <c r="A557" s="61"/>
      <c r="B557" s="61"/>
      <c r="C557" s="61"/>
      <c r="D557" s="61"/>
      <c r="E557" s="80"/>
      <c r="F557" s="80"/>
      <c r="G557" s="80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</row>
    <row r="558" spans="1:78" ht="15" hidden="1" customHeight="1">
      <c r="A558" s="61"/>
      <c r="B558" s="61"/>
      <c r="C558" s="61"/>
      <c r="D558" s="61"/>
      <c r="E558" s="80"/>
      <c r="F558" s="80"/>
      <c r="G558" s="80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</row>
    <row r="559" spans="1:78" ht="15" hidden="1" customHeight="1">
      <c r="A559" s="61"/>
      <c r="B559" s="61"/>
      <c r="C559" s="61"/>
      <c r="D559" s="61"/>
      <c r="E559" s="80"/>
      <c r="F559" s="80"/>
      <c r="G559" s="80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</row>
    <row r="560" spans="1:78" ht="15" hidden="1" customHeight="1">
      <c r="A560" s="61"/>
      <c r="B560" s="61"/>
      <c r="C560" s="61"/>
      <c r="D560" s="61"/>
      <c r="E560" s="80"/>
      <c r="F560" s="80"/>
      <c r="G560" s="80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  <c r="BT560" s="61"/>
      <c r="BU560" s="61"/>
      <c r="BV560" s="61"/>
      <c r="BW560" s="61"/>
      <c r="BX560" s="61"/>
      <c r="BY560" s="61"/>
      <c r="BZ560" s="61"/>
    </row>
    <row r="561" spans="1:78" ht="15" hidden="1" customHeight="1">
      <c r="A561" s="61"/>
      <c r="B561" s="61"/>
      <c r="C561" s="61"/>
      <c r="D561" s="61"/>
      <c r="E561" s="80"/>
      <c r="F561" s="80"/>
      <c r="G561" s="80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BZ561" s="61"/>
    </row>
    <row r="562" spans="1:78" ht="15" hidden="1" customHeight="1">
      <c r="A562" s="61"/>
      <c r="B562" s="61"/>
      <c r="C562" s="61"/>
      <c r="D562" s="61"/>
      <c r="E562" s="80"/>
      <c r="F562" s="80"/>
      <c r="G562" s="80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</row>
    <row r="563" spans="1:78" ht="15" hidden="1" customHeight="1">
      <c r="A563" s="61"/>
      <c r="B563" s="61"/>
      <c r="C563" s="61"/>
      <c r="D563" s="61"/>
      <c r="E563" s="80"/>
      <c r="F563" s="80"/>
      <c r="G563" s="80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  <c r="BT563" s="61"/>
      <c r="BU563" s="61"/>
      <c r="BV563" s="61"/>
      <c r="BW563" s="61"/>
      <c r="BX563" s="61"/>
      <c r="BY563" s="61"/>
      <c r="BZ563" s="61"/>
    </row>
    <row r="564" spans="1:78" ht="15" hidden="1" customHeight="1">
      <c r="A564" s="61"/>
      <c r="B564" s="61"/>
      <c r="C564" s="61"/>
      <c r="D564" s="61"/>
      <c r="E564" s="80"/>
      <c r="F564" s="80"/>
      <c r="G564" s="80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  <c r="BT564" s="61"/>
      <c r="BU564" s="61"/>
      <c r="BV564" s="61"/>
      <c r="BW564" s="61"/>
      <c r="BX564" s="61"/>
      <c r="BY564" s="61"/>
      <c r="BZ564" s="61"/>
    </row>
    <row r="565" spans="1:78" ht="15" hidden="1" customHeight="1">
      <c r="A565" s="61"/>
      <c r="B565" s="61"/>
      <c r="C565" s="61"/>
      <c r="D565" s="61"/>
      <c r="E565" s="80"/>
      <c r="F565" s="80"/>
      <c r="G565" s="80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</row>
    <row r="566" spans="1:78" ht="15" hidden="1" customHeight="1">
      <c r="A566" s="61"/>
      <c r="B566" s="61"/>
      <c r="C566" s="61"/>
      <c r="D566" s="61"/>
      <c r="E566" s="80"/>
      <c r="F566" s="80"/>
      <c r="G566" s="80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</row>
    <row r="567" spans="1:78" ht="15" hidden="1" customHeight="1">
      <c r="A567" s="61"/>
      <c r="B567" s="61"/>
      <c r="C567" s="61"/>
      <c r="D567" s="61"/>
      <c r="E567" s="80"/>
      <c r="F567" s="80"/>
      <c r="G567" s="80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</row>
    <row r="568" spans="1:78" ht="15" hidden="1" customHeight="1">
      <c r="A568" s="61"/>
      <c r="B568" s="61"/>
      <c r="C568" s="61"/>
      <c r="D568" s="61"/>
      <c r="E568" s="80"/>
      <c r="F568" s="80"/>
      <c r="G568" s="80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</row>
    <row r="569" spans="1:78" ht="15" hidden="1" customHeight="1">
      <c r="A569" s="61"/>
      <c r="B569" s="61"/>
      <c r="C569" s="61"/>
      <c r="D569" s="61"/>
      <c r="E569" s="80"/>
      <c r="F569" s="80"/>
      <c r="G569" s="80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</row>
    <row r="570" spans="1:78" ht="15" hidden="1" customHeight="1">
      <c r="A570" s="61"/>
      <c r="B570" s="61"/>
      <c r="C570" s="61"/>
      <c r="D570" s="61"/>
      <c r="E570" s="80"/>
      <c r="F570" s="80"/>
      <c r="G570" s="80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</row>
    <row r="571" spans="1:78" ht="15" hidden="1" customHeight="1">
      <c r="A571" s="61"/>
      <c r="B571" s="61"/>
      <c r="C571" s="61"/>
      <c r="D571" s="61"/>
      <c r="E571" s="80"/>
      <c r="F571" s="80"/>
      <c r="G571" s="80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</row>
    <row r="572" spans="1:78" ht="15" hidden="1" customHeight="1">
      <c r="A572" s="61"/>
      <c r="B572" s="61"/>
      <c r="C572" s="61"/>
      <c r="D572" s="61"/>
      <c r="E572" s="80"/>
      <c r="F572" s="80"/>
      <c r="G572" s="80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  <c r="BT572" s="61"/>
      <c r="BU572" s="61"/>
      <c r="BV572" s="61"/>
      <c r="BW572" s="61"/>
      <c r="BX572" s="61"/>
      <c r="BY572" s="61"/>
      <c r="BZ572" s="61"/>
    </row>
    <row r="573" spans="1:78" ht="15" hidden="1" customHeight="1">
      <c r="A573" s="61"/>
      <c r="B573" s="61"/>
      <c r="C573" s="61"/>
      <c r="D573" s="61"/>
      <c r="E573" s="80"/>
      <c r="F573" s="80"/>
      <c r="G573" s="80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  <c r="BT573" s="61"/>
      <c r="BU573" s="61"/>
      <c r="BV573" s="61"/>
      <c r="BW573" s="61"/>
      <c r="BX573" s="61"/>
      <c r="BY573" s="61"/>
      <c r="BZ573" s="61"/>
    </row>
    <row r="574" spans="1:78" ht="15" hidden="1" customHeight="1">
      <c r="A574" s="61"/>
      <c r="B574" s="61"/>
      <c r="C574" s="61"/>
      <c r="D574" s="61"/>
      <c r="E574" s="80"/>
      <c r="F574" s="80"/>
      <c r="G574" s="80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</row>
    <row r="575" spans="1:78" ht="15" hidden="1" customHeight="1">
      <c r="A575" s="61"/>
      <c r="B575" s="61"/>
      <c r="C575" s="61"/>
      <c r="D575" s="61"/>
      <c r="E575" s="80"/>
      <c r="F575" s="80"/>
      <c r="G575" s="80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</row>
    <row r="576" spans="1:78" ht="15" hidden="1" customHeight="1">
      <c r="A576" s="61"/>
      <c r="B576" s="61"/>
      <c r="C576" s="61"/>
      <c r="D576" s="61"/>
      <c r="E576" s="80"/>
      <c r="F576" s="80"/>
      <c r="G576" s="80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</row>
    <row r="577" spans="1:78" ht="15" hidden="1" customHeight="1">
      <c r="A577" s="61"/>
      <c r="B577" s="61"/>
      <c r="C577" s="61"/>
      <c r="D577" s="61"/>
      <c r="E577" s="80"/>
      <c r="F577" s="80"/>
      <c r="G577" s="80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  <c r="BT577" s="61"/>
      <c r="BU577" s="61"/>
      <c r="BV577" s="61"/>
      <c r="BW577" s="61"/>
      <c r="BX577" s="61"/>
      <c r="BY577" s="61"/>
      <c r="BZ577" s="61"/>
    </row>
    <row r="578" spans="1:78" ht="15" hidden="1" customHeight="1">
      <c r="A578" s="61"/>
      <c r="B578" s="61"/>
      <c r="C578" s="61"/>
      <c r="D578" s="61"/>
      <c r="E578" s="80"/>
      <c r="F578" s="80"/>
      <c r="G578" s="80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</row>
    <row r="579" spans="1:78" ht="15" hidden="1" customHeight="1">
      <c r="A579" s="61"/>
      <c r="B579" s="61"/>
      <c r="C579" s="61"/>
      <c r="D579" s="61"/>
      <c r="E579" s="80"/>
      <c r="F579" s="80"/>
      <c r="G579" s="80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</row>
    <row r="580" spans="1:78" ht="15" hidden="1" customHeight="1">
      <c r="A580" s="61"/>
      <c r="B580" s="61"/>
      <c r="C580" s="61"/>
      <c r="D580" s="61"/>
      <c r="E580" s="80"/>
      <c r="F580" s="80"/>
      <c r="G580" s="80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</row>
    <row r="581" spans="1:78" ht="15" hidden="1" customHeight="1">
      <c r="A581" s="61"/>
      <c r="B581" s="61"/>
      <c r="C581" s="61"/>
      <c r="D581" s="61"/>
      <c r="E581" s="80"/>
      <c r="F581" s="80"/>
      <c r="G581" s="80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</row>
    <row r="582" spans="1:78" ht="15" hidden="1" customHeight="1">
      <c r="A582" s="61"/>
      <c r="B582" s="61"/>
      <c r="C582" s="61"/>
      <c r="D582" s="61"/>
      <c r="E582" s="80"/>
      <c r="F582" s="80"/>
      <c r="G582" s="80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</row>
    <row r="583" spans="1:78" ht="15" hidden="1" customHeight="1">
      <c r="A583" s="61"/>
      <c r="B583" s="61"/>
      <c r="C583" s="61"/>
      <c r="D583" s="61"/>
      <c r="E583" s="80"/>
      <c r="F583" s="80"/>
      <c r="G583" s="80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</row>
    <row r="584" spans="1:78" ht="15" hidden="1" customHeight="1">
      <c r="A584" s="61"/>
      <c r="B584" s="61"/>
      <c r="C584" s="61"/>
      <c r="D584" s="61"/>
      <c r="E584" s="80"/>
      <c r="F584" s="80"/>
      <c r="G584" s="80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</row>
    <row r="585" spans="1:78" ht="15" hidden="1" customHeight="1">
      <c r="A585" s="61"/>
      <c r="B585" s="61"/>
      <c r="C585" s="61"/>
      <c r="D585" s="61"/>
      <c r="E585" s="80"/>
      <c r="F585" s="80"/>
      <c r="G585" s="80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  <c r="BT585" s="61"/>
      <c r="BU585" s="61"/>
      <c r="BV585" s="61"/>
      <c r="BW585" s="61"/>
      <c r="BX585" s="61"/>
      <c r="BY585" s="61"/>
      <c r="BZ585" s="61"/>
    </row>
    <row r="586" spans="1:78" ht="15" hidden="1" customHeight="1">
      <c r="A586" s="61"/>
      <c r="B586" s="61"/>
      <c r="C586" s="61"/>
      <c r="D586" s="61"/>
      <c r="E586" s="80"/>
      <c r="F586" s="80"/>
      <c r="G586" s="80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  <c r="BT586" s="61"/>
      <c r="BU586" s="61"/>
      <c r="BV586" s="61"/>
      <c r="BW586" s="61"/>
      <c r="BX586" s="61"/>
      <c r="BY586" s="61"/>
      <c r="BZ586" s="61"/>
    </row>
    <row r="587" spans="1:78" ht="15" hidden="1" customHeight="1">
      <c r="A587" s="61"/>
      <c r="B587" s="61"/>
      <c r="C587" s="61"/>
      <c r="D587" s="61"/>
      <c r="E587" s="80"/>
      <c r="F587" s="80"/>
      <c r="G587" s="80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  <c r="BT587" s="61"/>
      <c r="BU587" s="61"/>
      <c r="BV587" s="61"/>
      <c r="BW587" s="61"/>
      <c r="BX587" s="61"/>
      <c r="BY587" s="61"/>
      <c r="BZ587" s="61"/>
    </row>
    <row r="588" spans="1:78" ht="15" hidden="1" customHeight="1">
      <c r="A588" s="61"/>
      <c r="B588" s="61"/>
      <c r="C588" s="61"/>
      <c r="D588" s="61"/>
      <c r="E588" s="80"/>
      <c r="F588" s="80"/>
      <c r="G588" s="80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</row>
    <row r="589" spans="1:78" ht="15" hidden="1" customHeight="1">
      <c r="A589" s="61"/>
      <c r="B589" s="61"/>
      <c r="C589" s="61"/>
      <c r="D589" s="61"/>
      <c r="E589" s="80"/>
      <c r="F589" s="80"/>
      <c r="G589" s="80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</row>
    <row r="590" spans="1:78" ht="15" hidden="1" customHeight="1">
      <c r="A590" s="61"/>
      <c r="B590" s="61"/>
      <c r="C590" s="61"/>
      <c r="D590" s="61"/>
      <c r="E590" s="80"/>
      <c r="F590" s="80"/>
      <c r="G590" s="80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</row>
    <row r="591" spans="1:78" ht="15" hidden="1" customHeight="1">
      <c r="A591" s="61"/>
      <c r="B591" s="61"/>
      <c r="C591" s="61"/>
      <c r="D591" s="61"/>
      <c r="E591" s="80"/>
      <c r="F591" s="80"/>
      <c r="G591" s="80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  <c r="BT591" s="61"/>
      <c r="BU591" s="61"/>
      <c r="BV591" s="61"/>
      <c r="BW591" s="61"/>
      <c r="BX591" s="61"/>
      <c r="BY591" s="61"/>
      <c r="BZ591" s="61"/>
    </row>
    <row r="592" spans="1:78" ht="15" hidden="1" customHeight="1">
      <c r="A592" s="61"/>
      <c r="B592" s="61"/>
      <c r="C592" s="61"/>
      <c r="D592" s="61"/>
      <c r="E592" s="80"/>
      <c r="F592" s="80"/>
      <c r="G592" s="80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</row>
    <row r="593" spans="1:78" ht="15" hidden="1" customHeight="1">
      <c r="A593" s="61"/>
      <c r="B593" s="61"/>
      <c r="C593" s="61"/>
      <c r="D593" s="61"/>
      <c r="E593" s="80"/>
      <c r="F593" s="80"/>
      <c r="G593" s="80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</row>
    <row r="594" spans="1:78" ht="15" hidden="1" customHeight="1">
      <c r="A594" s="61"/>
      <c r="B594" s="61"/>
      <c r="C594" s="61"/>
      <c r="D594" s="61"/>
      <c r="E594" s="80"/>
      <c r="F594" s="80"/>
      <c r="G594" s="80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</row>
    <row r="595" spans="1:78" ht="15" hidden="1" customHeight="1">
      <c r="A595" s="61"/>
      <c r="B595" s="61"/>
      <c r="C595" s="61"/>
      <c r="D595" s="61"/>
      <c r="E595" s="80"/>
      <c r="F595" s="80"/>
      <c r="G595" s="80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</row>
    <row r="596" spans="1:78" ht="15" hidden="1" customHeight="1">
      <c r="A596" s="61"/>
      <c r="B596" s="61"/>
      <c r="C596" s="61"/>
      <c r="D596" s="61"/>
      <c r="E596" s="80"/>
      <c r="F596" s="80"/>
      <c r="G596" s="80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  <c r="BT596" s="61"/>
      <c r="BU596" s="61"/>
      <c r="BV596" s="61"/>
      <c r="BW596" s="61"/>
      <c r="BX596" s="61"/>
      <c r="BY596" s="61"/>
      <c r="BZ596" s="61"/>
    </row>
    <row r="597" spans="1:78" ht="15" hidden="1" customHeight="1">
      <c r="A597" s="61"/>
      <c r="B597" s="61"/>
      <c r="C597" s="61"/>
      <c r="D597" s="61"/>
      <c r="E597" s="80"/>
      <c r="F597" s="80"/>
      <c r="G597" s="80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  <c r="BT597" s="61"/>
      <c r="BU597" s="61"/>
      <c r="BV597" s="61"/>
      <c r="BW597" s="61"/>
      <c r="BX597" s="61"/>
      <c r="BY597" s="61"/>
      <c r="BZ597" s="61"/>
    </row>
    <row r="598" spans="1:78" ht="15" hidden="1" customHeight="1">
      <c r="A598" s="61"/>
      <c r="B598" s="61"/>
      <c r="C598" s="61"/>
      <c r="D598" s="61"/>
      <c r="E598" s="80"/>
      <c r="F598" s="80"/>
      <c r="G598" s="80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  <c r="BT598" s="61"/>
      <c r="BU598" s="61"/>
      <c r="BV598" s="61"/>
      <c r="BW598" s="61"/>
      <c r="BX598" s="61"/>
      <c r="BY598" s="61"/>
      <c r="BZ598" s="61"/>
    </row>
    <row r="599" spans="1:78" ht="15" hidden="1" customHeight="1">
      <c r="A599" s="61"/>
      <c r="B599" s="61"/>
      <c r="C599" s="61"/>
      <c r="D599" s="61"/>
      <c r="E599" s="80"/>
      <c r="F599" s="80"/>
      <c r="G599" s="80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</row>
    <row r="600" spans="1:78" ht="15" hidden="1" customHeight="1">
      <c r="A600" s="61"/>
      <c r="B600" s="61"/>
      <c r="C600" s="61"/>
      <c r="D600" s="61"/>
      <c r="E600" s="80"/>
      <c r="F600" s="80"/>
      <c r="G600" s="80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1"/>
      <c r="BS600" s="61"/>
      <c r="BT600" s="61"/>
      <c r="BU600" s="61"/>
      <c r="BV600" s="61"/>
      <c r="BW600" s="61"/>
      <c r="BX600" s="61"/>
      <c r="BY600" s="61"/>
      <c r="BZ600" s="61"/>
    </row>
    <row r="601" spans="1:78" ht="15" hidden="1" customHeight="1">
      <c r="A601" s="61"/>
      <c r="B601" s="61"/>
      <c r="C601" s="61"/>
      <c r="D601" s="61"/>
      <c r="E601" s="80"/>
      <c r="F601" s="80"/>
      <c r="G601" s="80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  <c r="BT601" s="61"/>
      <c r="BU601" s="61"/>
      <c r="BV601" s="61"/>
      <c r="BW601" s="61"/>
      <c r="BX601" s="61"/>
      <c r="BY601" s="61"/>
      <c r="BZ601" s="61"/>
    </row>
    <row r="602" spans="1:78" ht="15" hidden="1" customHeight="1">
      <c r="A602" s="61"/>
      <c r="B602" s="61"/>
      <c r="C602" s="61"/>
      <c r="D602" s="61"/>
      <c r="E602" s="80"/>
      <c r="F602" s="80"/>
      <c r="G602" s="80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  <c r="BT602" s="61"/>
      <c r="BU602" s="61"/>
      <c r="BV602" s="61"/>
      <c r="BW602" s="61"/>
      <c r="BX602" s="61"/>
      <c r="BY602" s="61"/>
      <c r="BZ602" s="61"/>
    </row>
    <row r="603" spans="1:78" ht="15" hidden="1" customHeight="1">
      <c r="A603" s="61"/>
      <c r="B603" s="61"/>
      <c r="C603" s="61"/>
      <c r="D603" s="61"/>
      <c r="E603" s="80"/>
      <c r="F603" s="80"/>
      <c r="G603" s="80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  <c r="BT603" s="61"/>
      <c r="BU603" s="61"/>
      <c r="BV603" s="61"/>
      <c r="BW603" s="61"/>
      <c r="BX603" s="61"/>
      <c r="BY603" s="61"/>
      <c r="BZ603" s="61"/>
    </row>
    <row r="604" spans="1:78" ht="15" hidden="1" customHeight="1">
      <c r="A604" s="61"/>
      <c r="B604" s="61"/>
      <c r="C604" s="61"/>
      <c r="D604" s="61"/>
      <c r="E604" s="80"/>
      <c r="F604" s="80"/>
      <c r="G604" s="80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  <c r="BT604" s="61"/>
      <c r="BU604" s="61"/>
      <c r="BV604" s="61"/>
      <c r="BW604" s="61"/>
      <c r="BX604" s="61"/>
      <c r="BY604" s="61"/>
      <c r="BZ604" s="61"/>
    </row>
    <row r="605" spans="1:78" ht="15" hidden="1" customHeight="1">
      <c r="A605" s="61"/>
      <c r="B605" s="61"/>
      <c r="C605" s="61"/>
      <c r="D605" s="61"/>
      <c r="E605" s="80"/>
      <c r="F605" s="80"/>
      <c r="G605" s="80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</row>
    <row r="606" spans="1:78" ht="15" hidden="1" customHeight="1">
      <c r="A606" s="61"/>
      <c r="B606" s="61"/>
      <c r="C606" s="61"/>
      <c r="D606" s="61"/>
      <c r="E606" s="80"/>
      <c r="F606" s="80"/>
      <c r="G606" s="80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1"/>
      <c r="BS606" s="61"/>
      <c r="BT606" s="61"/>
      <c r="BU606" s="61"/>
      <c r="BV606" s="61"/>
      <c r="BW606" s="61"/>
      <c r="BX606" s="61"/>
      <c r="BY606" s="61"/>
      <c r="BZ606" s="61"/>
    </row>
    <row r="607" spans="1:78" ht="15" hidden="1" customHeight="1">
      <c r="A607" s="61"/>
      <c r="B607" s="61"/>
      <c r="C607" s="61"/>
      <c r="D607" s="61"/>
      <c r="E607" s="80"/>
      <c r="F607" s="80"/>
      <c r="G607" s="80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  <c r="BT607" s="61"/>
      <c r="BU607" s="61"/>
      <c r="BV607" s="61"/>
      <c r="BW607" s="61"/>
      <c r="BX607" s="61"/>
      <c r="BY607" s="61"/>
      <c r="BZ607" s="61"/>
    </row>
    <row r="608" spans="1:78" ht="15" hidden="1" customHeight="1">
      <c r="A608" s="61"/>
      <c r="B608" s="61"/>
      <c r="C608" s="61"/>
      <c r="D608" s="61"/>
      <c r="E608" s="80"/>
      <c r="F608" s="80"/>
      <c r="G608" s="80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  <c r="BT608" s="61"/>
      <c r="BU608" s="61"/>
      <c r="BV608" s="61"/>
      <c r="BW608" s="61"/>
      <c r="BX608" s="61"/>
      <c r="BY608" s="61"/>
      <c r="BZ608" s="61"/>
    </row>
    <row r="609" spans="1:78" ht="15" hidden="1" customHeight="1">
      <c r="A609" s="61"/>
      <c r="B609" s="61"/>
      <c r="C609" s="61"/>
      <c r="D609" s="61"/>
      <c r="E609" s="80"/>
      <c r="F609" s="80"/>
      <c r="G609" s="80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</row>
    <row r="610" spans="1:78" ht="15" hidden="1" customHeight="1">
      <c r="A610" s="61"/>
      <c r="B610" s="61"/>
      <c r="C610" s="61"/>
      <c r="D610" s="61"/>
      <c r="E610" s="80"/>
      <c r="F610" s="80"/>
      <c r="G610" s="80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</row>
    <row r="611" spans="1:78" ht="15" hidden="1" customHeight="1">
      <c r="A611" s="61"/>
      <c r="B611" s="61"/>
      <c r="C611" s="61"/>
      <c r="D611" s="61"/>
      <c r="E611" s="80"/>
      <c r="F611" s="80"/>
      <c r="G611" s="80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  <c r="BT611" s="61"/>
      <c r="BU611" s="61"/>
      <c r="BV611" s="61"/>
      <c r="BW611" s="61"/>
      <c r="BX611" s="61"/>
      <c r="BY611" s="61"/>
      <c r="BZ611" s="61"/>
    </row>
    <row r="612" spans="1:78" ht="15" hidden="1" customHeight="1">
      <c r="A612" s="61"/>
      <c r="B612" s="61"/>
      <c r="C612" s="61"/>
      <c r="D612" s="61"/>
      <c r="E612" s="80"/>
      <c r="F612" s="80"/>
      <c r="G612" s="80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  <c r="BT612" s="61"/>
      <c r="BU612" s="61"/>
      <c r="BV612" s="61"/>
      <c r="BW612" s="61"/>
      <c r="BX612" s="61"/>
      <c r="BY612" s="61"/>
      <c r="BZ612" s="61"/>
    </row>
    <row r="613" spans="1:78" ht="15" hidden="1" customHeight="1">
      <c r="A613" s="61"/>
      <c r="B613" s="61"/>
      <c r="C613" s="61"/>
      <c r="D613" s="61"/>
      <c r="E613" s="80"/>
      <c r="F613" s="80"/>
      <c r="G613" s="80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</row>
    <row r="614" spans="1:78" ht="15" hidden="1" customHeight="1">
      <c r="A614" s="61"/>
      <c r="B614" s="61"/>
      <c r="C614" s="61"/>
      <c r="D614" s="61"/>
      <c r="E614" s="80"/>
      <c r="F614" s="80"/>
      <c r="G614" s="80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  <c r="BT614" s="61"/>
      <c r="BU614" s="61"/>
      <c r="BV614" s="61"/>
      <c r="BW614" s="61"/>
      <c r="BX614" s="61"/>
      <c r="BY614" s="61"/>
      <c r="BZ614" s="61"/>
    </row>
    <row r="615" spans="1:78" ht="15" hidden="1" customHeight="1">
      <c r="A615" s="61"/>
      <c r="B615" s="61"/>
      <c r="C615" s="61"/>
      <c r="D615" s="61"/>
      <c r="E615" s="80"/>
      <c r="F615" s="80"/>
      <c r="G615" s="80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</row>
    <row r="616" spans="1:78" ht="15" hidden="1" customHeight="1">
      <c r="A616" s="61"/>
      <c r="B616" s="61"/>
      <c r="C616" s="61"/>
      <c r="D616" s="61"/>
      <c r="E616" s="80"/>
      <c r="F616" s="80"/>
      <c r="G616" s="80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  <c r="BT616" s="61"/>
      <c r="BU616" s="61"/>
      <c r="BV616" s="61"/>
      <c r="BW616" s="61"/>
      <c r="BX616" s="61"/>
      <c r="BY616" s="61"/>
      <c r="BZ616" s="61"/>
    </row>
    <row r="617" spans="1:78" ht="15" hidden="1" customHeight="1">
      <c r="A617" s="61"/>
      <c r="B617" s="61"/>
      <c r="C617" s="61"/>
      <c r="D617" s="61"/>
      <c r="E617" s="80"/>
      <c r="F617" s="80"/>
      <c r="G617" s="80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</row>
    <row r="618" spans="1:78" ht="15" hidden="1" customHeight="1">
      <c r="A618" s="61"/>
      <c r="B618" s="61"/>
      <c r="C618" s="61"/>
      <c r="D618" s="61"/>
      <c r="E618" s="80"/>
      <c r="F618" s="80"/>
      <c r="G618" s="80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</row>
    <row r="619" spans="1:78" ht="15" hidden="1" customHeight="1">
      <c r="A619" s="61"/>
      <c r="B619" s="61"/>
      <c r="C619" s="61"/>
      <c r="D619" s="61"/>
      <c r="E619" s="80"/>
      <c r="F619" s="80"/>
      <c r="G619" s="80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</row>
    <row r="620" spans="1:78" ht="15" hidden="1" customHeight="1">
      <c r="A620" s="61"/>
      <c r="B620" s="61"/>
      <c r="C620" s="61"/>
      <c r="D620" s="61"/>
      <c r="E620" s="80"/>
      <c r="F620" s="80"/>
      <c r="G620" s="80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</row>
    <row r="621" spans="1:78" ht="15" hidden="1" customHeight="1">
      <c r="A621" s="61"/>
      <c r="B621" s="61"/>
      <c r="C621" s="61"/>
      <c r="D621" s="61"/>
      <c r="E621" s="80"/>
      <c r="F621" s="80"/>
      <c r="G621" s="80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  <c r="BT621" s="61"/>
      <c r="BU621" s="61"/>
      <c r="BV621" s="61"/>
      <c r="BW621" s="61"/>
      <c r="BX621" s="61"/>
      <c r="BY621" s="61"/>
      <c r="BZ621" s="61"/>
    </row>
    <row r="622" spans="1:78" ht="15" hidden="1" customHeight="1">
      <c r="A622" s="61"/>
      <c r="B622" s="61"/>
      <c r="C622" s="61"/>
      <c r="D622" s="61"/>
      <c r="E622" s="80"/>
      <c r="F622" s="80"/>
      <c r="G622" s="80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  <c r="BT622" s="61"/>
      <c r="BU622" s="61"/>
      <c r="BV622" s="61"/>
      <c r="BW622" s="61"/>
      <c r="BX622" s="61"/>
      <c r="BY622" s="61"/>
      <c r="BZ622" s="61"/>
    </row>
    <row r="623" spans="1:78" ht="15" hidden="1" customHeight="1">
      <c r="A623" s="61"/>
      <c r="B623" s="61"/>
      <c r="C623" s="61"/>
      <c r="D623" s="61"/>
      <c r="E623" s="80"/>
      <c r="F623" s="80"/>
      <c r="G623" s="80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  <c r="BT623" s="61"/>
      <c r="BU623" s="61"/>
      <c r="BV623" s="61"/>
      <c r="BW623" s="61"/>
      <c r="BX623" s="61"/>
      <c r="BY623" s="61"/>
      <c r="BZ623" s="61"/>
    </row>
    <row r="624" spans="1:78" ht="15" hidden="1" customHeight="1">
      <c r="A624" s="61"/>
      <c r="B624" s="61"/>
      <c r="C624" s="61"/>
      <c r="D624" s="61"/>
      <c r="E624" s="80"/>
      <c r="F624" s="80"/>
      <c r="G624" s="80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  <c r="BT624" s="61"/>
      <c r="BU624" s="61"/>
      <c r="BV624" s="61"/>
      <c r="BW624" s="61"/>
      <c r="BX624" s="61"/>
      <c r="BY624" s="61"/>
      <c r="BZ624" s="61"/>
    </row>
    <row r="625" spans="1:78" ht="15" hidden="1" customHeight="1">
      <c r="A625" s="61"/>
      <c r="B625" s="61"/>
      <c r="C625" s="61"/>
      <c r="D625" s="61"/>
      <c r="E625" s="80"/>
      <c r="F625" s="80"/>
      <c r="G625" s="80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  <c r="BT625" s="61"/>
      <c r="BU625" s="61"/>
      <c r="BV625" s="61"/>
      <c r="BW625" s="61"/>
      <c r="BX625" s="61"/>
      <c r="BY625" s="61"/>
      <c r="BZ625" s="61"/>
    </row>
    <row r="626" spans="1:78" ht="15" hidden="1" customHeight="1">
      <c r="A626" s="61"/>
      <c r="B626" s="61"/>
      <c r="C626" s="61"/>
      <c r="D626" s="61"/>
      <c r="E626" s="80"/>
      <c r="F626" s="80"/>
      <c r="G626" s="80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  <c r="BT626" s="61"/>
      <c r="BU626" s="61"/>
      <c r="BV626" s="61"/>
      <c r="BW626" s="61"/>
      <c r="BX626" s="61"/>
      <c r="BY626" s="61"/>
      <c r="BZ626" s="61"/>
    </row>
    <row r="627" spans="1:78" ht="15" hidden="1" customHeight="1">
      <c r="A627" s="61"/>
      <c r="B627" s="61"/>
      <c r="C627" s="61"/>
      <c r="D627" s="61"/>
      <c r="E627" s="80"/>
      <c r="F627" s="80"/>
      <c r="G627" s="80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  <c r="BT627" s="61"/>
      <c r="BU627" s="61"/>
      <c r="BV627" s="61"/>
      <c r="BW627" s="61"/>
      <c r="BX627" s="61"/>
      <c r="BY627" s="61"/>
      <c r="BZ627" s="61"/>
    </row>
    <row r="628" spans="1:78" ht="15" hidden="1" customHeight="1">
      <c r="A628" s="61"/>
      <c r="B628" s="61"/>
      <c r="C628" s="61"/>
      <c r="D628" s="61"/>
      <c r="E628" s="80"/>
      <c r="F628" s="80"/>
      <c r="G628" s="80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</row>
    <row r="629" spans="1:78" ht="15" hidden="1" customHeight="1">
      <c r="A629" s="61"/>
      <c r="B629" s="61"/>
      <c r="C629" s="61"/>
      <c r="D629" s="61"/>
      <c r="E629" s="80"/>
      <c r="F629" s="80"/>
      <c r="G629" s="80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</row>
    <row r="630" spans="1:78" ht="15" hidden="1" customHeight="1">
      <c r="A630" s="61"/>
      <c r="B630" s="61"/>
      <c r="C630" s="61"/>
      <c r="D630" s="61"/>
      <c r="E630" s="80"/>
      <c r="F630" s="80"/>
      <c r="G630" s="80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  <c r="BT630" s="61"/>
      <c r="BU630" s="61"/>
      <c r="BV630" s="61"/>
      <c r="BW630" s="61"/>
      <c r="BX630" s="61"/>
      <c r="BY630" s="61"/>
      <c r="BZ630" s="61"/>
    </row>
    <row r="631" spans="1:78" ht="15" hidden="1" customHeight="1">
      <c r="A631" s="61"/>
      <c r="B631" s="61"/>
      <c r="C631" s="61"/>
      <c r="D631" s="61"/>
      <c r="E631" s="80"/>
      <c r="F631" s="80"/>
      <c r="G631" s="80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  <c r="BT631" s="61"/>
      <c r="BU631" s="61"/>
      <c r="BV631" s="61"/>
      <c r="BW631" s="61"/>
      <c r="BX631" s="61"/>
      <c r="BY631" s="61"/>
      <c r="BZ631" s="61"/>
    </row>
    <row r="632" spans="1:78" ht="15" hidden="1" customHeight="1">
      <c r="A632" s="61"/>
      <c r="B632" s="61"/>
      <c r="C632" s="61"/>
      <c r="D632" s="61"/>
      <c r="E632" s="80"/>
      <c r="F632" s="80"/>
      <c r="G632" s="80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  <c r="BT632" s="61"/>
      <c r="BU632" s="61"/>
      <c r="BV632" s="61"/>
      <c r="BW632" s="61"/>
      <c r="BX632" s="61"/>
      <c r="BY632" s="61"/>
      <c r="BZ632" s="61"/>
    </row>
    <row r="633" spans="1:78" ht="15" hidden="1" customHeight="1">
      <c r="A633" s="61"/>
      <c r="B633" s="61"/>
      <c r="C633" s="61"/>
      <c r="D633" s="61"/>
      <c r="E633" s="80"/>
      <c r="F633" s="80"/>
      <c r="G633" s="80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  <c r="BT633" s="61"/>
      <c r="BU633" s="61"/>
      <c r="BV633" s="61"/>
      <c r="BW633" s="61"/>
      <c r="BX633" s="61"/>
      <c r="BY633" s="61"/>
      <c r="BZ633" s="61"/>
    </row>
    <row r="634" spans="1:78" ht="15" hidden="1" customHeight="1">
      <c r="A634" s="61"/>
      <c r="B634" s="61"/>
      <c r="C634" s="61"/>
      <c r="D634" s="61"/>
      <c r="E634" s="80"/>
      <c r="F634" s="80"/>
      <c r="G634" s="80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1"/>
      <c r="BS634" s="61"/>
      <c r="BT634" s="61"/>
      <c r="BU634" s="61"/>
      <c r="BV634" s="61"/>
      <c r="BW634" s="61"/>
      <c r="BX634" s="61"/>
      <c r="BY634" s="61"/>
      <c r="BZ634" s="61"/>
    </row>
    <row r="635" spans="1:78" ht="15" hidden="1" customHeight="1">
      <c r="A635" s="61"/>
      <c r="B635" s="61"/>
      <c r="C635" s="61"/>
      <c r="D635" s="61"/>
      <c r="E635" s="80"/>
      <c r="F635" s="80"/>
      <c r="G635" s="80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  <c r="BT635" s="61"/>
      <c r="BU635" s="61"/>
      <c r="BV635" s="61"/>
      <c r="BW635" s="61"/>
      <c r="BX635" s="61"/>
      <c r="BY635" s="61"/>
      <c r="BZ635" s="61"/>
    </row>
    <row r="636" spans="1:78" ht="15" hidden="1" customHeight="1">
      <c r="A636" s="61"/>
      <c r="B636" s="61"/>
      <c r="C636" s="61"/>
      <c r="D636" s="61"/>
      <c r="E636" s="80"/>
      <c r="F636" s="80"/>
      <c r="G636" s="80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</row>
    <row r="637" spans="1:78" ht="15" hidden="1" customHeight="1">
      <c r="A637" s="61"/>
      <c r="B637" s="61"/>
      <c r="C637" s="61"/>
      <c r="D637" s="61"/>
      <c r="E637" s="80"/>
      <c r="F637" s="80"/>
      <c r="G637" s="80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  <c r="BT637" s="61"/>
      <c r="BU637" s="61"/>
      <c r="BV637" s="61"/>
      <c r="BW637" s="61"/>
      <c r="BX637" s="61"/>
      <c r="BY637" s="61"/>
      <c r="BZ637" s="61"/>
    </row>
    <row r="638" spans="1:78" ht="15" hidden="1" customHeight="1">
      <c r="A638" s="61"/>
      <c r="B638" s="61"/>
      <c r="C638" s="61"/>
      <c r="D638" s="61"/>
      <c r="E638" s="80"/>
      <c r="F638" s="80"/>
      <c r="G638" s="80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  <c r="BT638" s="61"/>
      <c r="BU638" s="61"/>
      <c r="BV638" s="61"/>
      <c r="BW638" s="61"/>
      <c r="BX638" s="61"/>
      <c r="BY638" s="61"/>
      <c r="BZ638" s="61"/>
    </row>
    <row r="639" spans="1:78" ht="15" hidden="1" customHeight="1">
      <c r="A639" s="61"/>
      <c r="B639" s="61"/>
      <c r="C639" s="61"/>
      <c r="D639" s="61"/>
      <c r="E639" s="80"/>
      <c r="F639" s="80"/>
      <c r="G639" s="80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  <c r="BT639" s="61"/>
      <c r="BU639" s="61"/>
      <c r="BV639" s="61"/>
      <c r="BW639" s="61"/>
      <c r="BX639" s="61"/>
      <c r="BY639" s="61"/>
      <c r="BZ639" s="61"/>
    </row>
    <row r="640" spans="1:78" ht="15" hidden="1" customHeight="1">
      <c r="A640" s="61"/>
      <c r="B640" s="61"/>
      <c r="C640" s="61"/>
      <c r="D640" s="61"/>
      <c r="E640" s="80"/>
      <c r="F640" s="80"/>
      <c r="G640" s="80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  <c r="BT640" s="61"/>
      <c r="BU640" s="61"/>
      <c r="BV640" s="61"/>
      <c r="BW640" s="61"/>
      <c r="BX640" s="61"/>
      <c r="BY640" s="61"/>
      <c r="BZ640" s="61"/>
    </row>
    <row r="641" spans="1:78" ht="15" hidden="1" customHeight="1">
      <c r="A641" s="61"/>
      <c r="B641" s="61"/>
      <c r="C641" s="61"/>
      <c r="D641" s="61"/>
      <c r="E641" s="80"/>
      <c r="F641" s="80"/>
      <c r="G641" s="80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  <c r="BT641" s="61"/>
      <c r="BU641" s="61"/>
      <c r="BV641" s="61"/>
      <c r="BW641" s="61"/>
      <c r="BX641" s="61"/>
      <c r="BY641" s="61"/>
      <c r="BZ641" s="61"/>
    </row>
    <row r="642" spans="1:78" ht="15" hidden="1" customHeight="1">
      <c r="A642" s="61"/>
      <c r="B642" s="61"/>
      <c r="C642" s="61"/>
      <c r="D642" s="61"/>
      <c r="E642" s="80"/>
      <c r="F642" s="80"/>
      <c r="G642" s="80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</row>
    <row r="643" spans="1:78" ht="15" hidden="1" customHeight="1">
      <c r="A643" s="61"/>
      <c r="B643" s="61"/>
      <c r="C643" s="61"/>
      <c r="D643" s="61"/>
      <c r="E643" s="80"/>
      <c r="F643" s="80"/>
      <c r="G643" s="80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  <c r="BT643" s="61"/>
      <c r="BU643" s="61"/>
      <c r="BV643" s="61"/>
      <c r="BW643" s="61"/>
      <c r="BX643" s="61"/>
      <c r="BY643" s="61"/>
      <c r="BZ643" s="61"/>
    </row>
    <row r="644" spans="1:78" ht="15" hidden="1" customHeight="1">
      <c r="A644" s="61"/>
      <c r="B644" s="61"/>
      <c r="C644" s="61"/>
      <c r="D644" s="61"/>
      <c r="E644" s="80"/>
      <c r="F644" s="80"/>
      <c r="G644" s="80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  <c r="BT644" s="61"/>
      <c r="BU644" s="61"/>
      <c r="BV644" s="61"/>
      <c r="BW644" s="61"/>
      <c r="BX644" s="61"/>
      <c r="BY644" s="61"/>
      <c r="BZ644" s="61"/>
    </row>
    <row r="645" spans="1:78" ht="15" hidden="1" customHeight="1">
      <c r="A645" s="61"/>
      <c r="B645" s="61"/>
      <c r="C645" s="61"/>
      <c r="D645" s="61"/>
      <c r="E645" s="80"/>
      <c r="F645" s="80"/>
      <c r="G645" s="80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  <c r="BT645" s="61"/>
      <c r="BU645" s="61"/>
      <c r="BV645" s="61"/>
      <c r="BW645" s="61"/>
      <c r="BX645" s="61"/>
      <c r="BY645" s="61"/>
      <c r="BZ645" s="61"/>
    </row>
    <row r="646" spans="1:78" ht="15" hidden="1" customHeight="1">
      <c r="A646" s="61"/>
      <c r="B646" s="61"/>
      <c r="C646" s="61"/>
      <c r="D646" s="61"/>
      <c r="E646" s="80"/>
      <c r="F646" s="80"/>
      <c r="G646" s="80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  <c r="BT646" s="61"/>
      <c r="BU646" s="61"/>
      <c r="BV646" s="61"/>
      <c r="BW646" s="61"/>
      <c r="BX646" s="61"/>
      <c r="BY646" s="61"/>
      <c r="BZ646" s="61"/>
    </row>
    <row r="647" spans="1:78" ht="15" hidden="1" customHeight="1">
      <c r="A647" s="61"/>
      <c r="B647" s="61"/>
      <c r="C647" s="61"/>
      <c r="D647" s="61"/>
      <c r="E647" s="80"/>
      <c r="F647" s="80"/>
      <c r="G647" s="80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1"/>
      <c r="BS647" s="61"/>
      <c r="BT647" s="61"/>
      <c r="BU647" s="61"/>
      <c r="BV647" s="61"/>
      <c r="BW647" s="61"/>
      <c r="BX647" s="61"/>
      <c r="BY647" s="61"/>
      <c r="BZ647" s="61"/>
    </row>
    <row r="648" spans="1:78" ht="15" hidden="1" customHeight="1">
      <c r="A648" s="61"/>
      <c r="B648" s="61"/>
      <c r="C648" s="61"/>
      <c r="D648" s="61"/>
      <c r="E648" s="80"/>
      <c r="F648" s="80"/>
      <c r="G648" s="80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1"/>
      <c r="BS648" s="61"/>
      <c r="BT648" s="61"/>
      <c r="BU648" s="61"/>
      <c r="BV648" s="61"/>
      <c r="BW648" s="61"/>
      <c r="BX648" s="61"/>
      <c r="BY648" s="61"/>
      <c r="BZ648" s="61"/>
    </row>
    <row r="649" spans="1:78" ht="15" hidden="1" customHeight="1">
      <c r="A649" s="61"/>
      <c r="B649" s="61"/>
      <c r="C649" s="61"/>
      <c r="D649" s="61"/>
      <c r="E649" s="80"/>
      <c r="F649" s="80"/>
      <c r="G649" s="80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1"/>
      <c r="BS649" s="61"/>
      <c r="BT649" s="61"/>
      <c r="BU649" s="61"/>
      <c r="BV649" s="61"/>
      <c r="BW649" s="61"/>
      <c r="BX649" s="61"/>
      <c r="BY649" s="61"/>
      <c r="BZ649" s="61"/>
    </row>
    <row r="650" spans="1:78" ht="15" hidden="1" customHeight="1">
      <c r="A650" s="61"/>
      <c r="B650" s="61"/>
      <c r="C650" s="61"/>
      <c r="D650" s="61"/>
      <c r="E650" s="80"/>
      <c r="F650" s="80"/>
      <c r="G650" s="80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  <c r="BT650" s="61"/>
      <c r="BU650" s="61"/>
      <c r="BV650" s="61"/>
      <c r="BW650" s="61"/>
      <c r="BX650" s="61"/>
      <c r="BY650" s="61"/>
      <c r="BZ650" s="61"/>
    </row>
    <row r="651" spans="1:78" ht="15" hidden="1" customHeight="1">
      <c r="A651" s="61"/>
      <c r="B651" s="61"/>
      <c r="C651" s="61"/>
      <c r="D651" s="61"/>
      <c r="E651" s="80"/>
      <c r="F651" s="80"/>
      <c r="G651" s="80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  <c r="BT651" s="61"/>
      <c r="BU651" s="61"/>
      <c r="BV651" s="61"/>
      <c r="BW651" s="61"/>
      <c r="BX651" s="61"/>
      <c r="BY651" s="61"/>
      <c r="BZ651" s="61"/>
    </row>
    <row r="652" spans="1:78" ht="15" hidden="1" customHeight="1">
      <c r="A652" s="61"/>
      <c r="B652" s="61"/>
      <c r="C652" s="61"/>
      <c r="D652" s="61"/>
      <c r="E652" s="80"/>
      <c r="F652" s="80"/>
      <c r="G652" s="80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1"/>
      <c r="BS652" s="61"/>
      <c r="BT652" s="61"/>
      <c r="BU652" s="61"/>
      <c r="BV652" s="61"/>
      <c r="BW652" s="61"/>
      <c r="BX652" s="61"/>
      <c r="BY652" s="61"/>
      <c r="BZ652" s="61"/>
    </row>
    <row r="653" spans="1:78" ht="15" hidden="1" customHeight="1">
      <c r="A653" s="61"/>
      <c r="B653" s="61"/>
      <c r="C653" s="61"/>
      <c r="D653" s="61"/>
      <c r="E653" s="80"/>
      <c r="F653" s="80"/>
      <c r="G653" s="80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1"/>
      <c r="BS653" s="61"/>
      <c r="BT653" s="61"/>
      <c r="BU653" s="61"/>
      <c r="BV653" s="61"/>
      <c r="BW653" s="61"/>
      <c r="BX653" s="61"/>
      <c r="BY653" s="61"/>
      <c r="BZ653" s="61"/>
    </row>
    <row r="654" spans="1:78" ht="15" hidden="1" customHeight="1">
      <c r="A654" s="61"/>
      <c r="B654" s="61"/>
      <c r="C654" s="61"/>
      <c r="D654" s="61"/>
      <c r="E654" s="80"/>
      <c r="F654" s="80"/>
      <c r="G654" s="80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1"/>
      <c r="BS654" s="61"/>
      <c r="BT654" s="61"/>
      <c r="BU654" s="61"/>
      <c r="BV654" s="61"/>
      <c r="BW654" s="61"/>
      <c r="BX654" s="61"/>
      <c r="BY654" s="61"/>
      <c r="BZ654" s="61"/>
    </row>
    <row r="655" spans="1:78" ht="15" hidden="1" customHeight="1">
      <c r="A655" s="61"/>
      <c r="B655" s="61"/>
      <c r="C655" s="61"/>
      <c r="D655" s="61"/>
      <c r="E655" s="80"/>
      <c r="F655" s="80"/>
      <c r="G655" s="80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1"/>
      <c r="BS655" s="61"/>
      <c r="BT655" s="61"/>
      <c r="BU655" s="61"/>
      <c r="BV655" s="61"/>
      <c r="BW655" s="61"/>
      <c r="BX655" s="61"/>
      <c r="BY655" s="61"/>
      <c r="BZ655" s="61"/>
    </row>
    <row r="656" spans="1:78" ht="15" hidden="1" customHeight="1">
      <c r="A656" s="61"/>
      <c r="B656" s="61"/>
      <c r="C656" s="61"/>
      <c r="D656" s="61"/>
      <c r="E656" s="80"/>
      <c r="F656" s="80"/>
      <c r="G656" s="80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1"/>
      <c r="BS656" s="61"/>
      <c r="BT656" s="61"/>
      <c r="BU656" s="61"/>
      <c r="BV656" s="61"/>
      <c r="BW656" s="61"/>
      <c r="BX656" s="61"/>
      <c r="BY656" s="61"/>
      <c r="BZ656" s="61"/>
    </row>
    <row r="657" spans="1:78" ht="15" hidden="1" customHeight="1">
      <c r="A657" s="61"/>
      <c r="B657" s="61"/>
      <c r="C657" s="61"/>
      <c r="D657" s="61"/>
      <c r="E657" s="80"/>
      <c r="F657" s="80"/>
      <c r="G657" s="80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1"/>
      <c r="BS657" s="61"/>
      <c r="BT657" s="61"/>
      <c r="BU657" s="61"/>
      <c r="BV657" s="61"/>
      <c r="BW657" s="61"/>
      <c r="BX657" s="61"/>
      <c r="BY657" s="61"/>
      <c r="BZ657" s="61"/>
    </row>
    <row r="658" spans="1:78" ht="15" hidden="1" customHeight="1">
      <c r="A658" s="61"/>
      <c r="B658" s="61"/>
      <c r="C658" s="61"/>
      <c r="D658" s="61"/>
      <c r="E658" s="80"/>
      <c r="F658" s="80"/>
      <c r="G658" s="80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1"/>
      <c r="BS658" s="61"/>
      <c r="BT658" s="61"/>
      <c r="BU658" s="61"/>
      <c r="BV658" s="61"/>
      <c r="BW658" s="61"/>
      <c r="BX658" s="61"/>
      <c r="BY658" s="61"/>
      <c r="BZ658" s="61"/>
    </row>
    <row r="659" spans="1:78" ht="15" hidden="1" customHeight="1">
      <c r="A659" s="61"/>
      <c r="B659" s="61"/>
      <c r="C659" s="61"/>
      <c r="D659" s="61"/>
      <c r="E659" s="80"/>
      <c r="F659" s="80"/>
      <c r="G659" s="80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1"/>
      <c r="BS659" s="61"/>
      <c r="BT659" s="61"/>
      <c r="BU659" s="61"/>
      <c r="BV659" s="61"/>
      <c r="BW659" s="61"/>
      <c r="BX659" s="61"/>
      <c r="BY659" s="61"/>
      <c r="BZ659" s="61"/>
    </row>
    <row r="660" spans="1:78" ht="15" hidden="1" customHeight="1">
      <c r="A660" s="61"/>
      <c r="B660" s="61"/>
      <c r="C660" s="61"/>
      <c r="D660" s="61"/>
      <c r="E660" s="80"/>
      <c r="F660" s="80"/>
      <c r="G660" s="80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1"/>
      <c r="BS660" s="61"/>
      <c r="BT660" s="61"/>
      <c r="BU660" s="61"/>
      <c r="BV660" s="61"/>
      <c r="BW660" s="61"/>
      <c r="BX660" s="61"/>
      <c r="BY660" s="61"/>
      <c r="BZ660" s="61"/>
    </row>
    <row r="661" spans="1:78" ht="15" hidden="1" customHeight="1">
      <c r="A661" s="61"/>
      <c r="B661" s="61"/>
      <c r="C661" s="61"/>
      <c r="D661" s="61"/>
      <c r="E661" s="80"/>
      <c r="F661" s="80"/>
      <c r="G661" s="80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1"/>
      <c r="BS661" s="61"/>
      <c r="BT661" s="61"/>
      <c r="BU661" s="61"/>
      <c r="BV661" s="61"/>
      <c r="BW661" s="61"/>
      <c r="BX661" s="61"/>
      <c r="BY661" s="61"/>
      <c r="BZ661" s="61"/>
    </row>
    <row r="662" spans="1:78" ht="15" hidden="1" customHeight="1">
      <c r="A662" s="61"/>
      <c r="B662" s="61"/>
      <c r="C662" s="61"/>
      <c r="D662" s="61"/>
      <c r="E662" s="80"/>
      <c r="F662" s="80"/>
      <c r="G662" s="80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1"/>
      <c r="BS662" s="61"/>
      <c r="BT662" s="61"/>
      <c r="BU662" s="61"/>
      <c r="BV662" s="61"/>
      <c r="BW662" s="61"/>
      <c r="BX662" s="61"/>
      <c r="BY662" s="61"/>
      <c r="BZ662" s="61"/>
    </row>
    <row r="663" spans="1:78" ht="15" hidden="1" customHeight="1">
      <c r="A663" s="61"/>
      <c r="B663" s="61"/>
      <c r="C663" s="61"/>
      <c r="D663" s="61"/>
      <c r="E663" s="80"/>
      <c r="F663" s="80"/>
      <c r="G663" s="80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1"/>
      <c r="BS663" s="61"/>
      <c r="BT663" s="61"/>
      <c r="BU663" s="61"/>
      <c r="BV663" s="61"/>
      <c r="BW663" s="61"/>
      <c r="BX663" s="61"/>
      <c r="BY663" s="61"/>
      <c r="BZ663" s="61"/>
    </row>
    <row r="664" spans="1:78" ht="15" hidden="1" customHeight="1">
      <c r="A664" s="61"/>
      <c r="B664" s="61"/>
      <c r="C664" s="61"/>
      <c r="D664" s="61"/>
      <c r="E664" s="80"/>
      <c r="F664" s="80"/>
      <c r="G664" s="80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1"/>
      <c r="BS664" s="61"/>
      <c r="BT664" s="61"/>
      <c r="BU664" s="61"/>
      <c r="BV664" s="61"/>
      <c r="BW664" s="61"/>
      <c r="BX664" s="61"/>
      <c r="BY664" s="61"/>
      <c r="BZ664" s="61"/>
    </row>
    <row r="665" spans="1:78" ht="15" hidden="1" customHeight="1">
      <c r="A665" s="61"/>
      <c r="B665" s="61"/>
      <c r="C665" s="61"/>
      <c r="D665" s="61"/>
      <c r="E665" s="80"/>
      <c r="F665" s="80"/>
      <c r="G665" s="80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1"/>
      <c r="BS665" s="61"/>
      <c r="BT665" s="61"/>
      <c r="BU665" s="61"/>
      <c r="BV665" s="61"/>
      <c r="BW665" s="61"/>
      <c r="BX665" s="61"/>
      <c r="BY665" s="61"/>
      <c r="BZ665" s="61"/>
    </row>
    <row r="666" spans="1:78" ht="15" hidden="1" customHeight="1">
      <c r="A666" s="61"/>
      <c r="B666" s="61"/>
      <c r="C666" s="61"/>
      <c r="D666" s="61"/>
      <c r="E666" s="80"/>
      <c r="F666" s="80"/>
      <c r="G666" s="80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  <c r="BT666" s="61"/>
      <c r="BU666" s="61"/>
      <c r="BV666" s="61"/>
      <c r="BW666" s="61"/>
      <c r="BX666" s="61"/>
      <c r="BY666" s="61"/>
      <c r="BZ666" s="61"/>
    </row>
    <row r="667" spans="1:78" ht="15" hidden="1" customHeight="1">
      <c r="A667" s="61"/>
      <c r="B667" s="61"/>
      <c r="C667" s="61"/>
      <c r="D667" s="61"/>
      <c r="E667" s="80"/>
      <c r="F667" s="80"/>
      <c r="G667" s="80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  <c r="BT667" s="61"/>
      <c r="BU667" s="61"/>
      <c r="BV667" s="61"/>
      <c r="BW667" s="61"/>
      <c r="BX667" s="61"/>
      <c r="BY667" s="61"/>
      <c r="BZ667" s="61"/>
    </row>
    <row r="668" spans="1:78" ht="15" hidden="1" customHeight="1">
      <c r="A668" s="61"/>
      <c r="B668" s="61"/>
      <c r="C668" s="61"/>
      <c r="D668" s="61"/>
      <c r="E668" s="80"/>
      <c r="F668" s="80"/>
      <c r="G668" s="80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1"/>
      <c r="BS668" s="61"/>
      <c r="BT668" s="61"/>
      <c r="BU668" s="61"/>
      <c r="BV668" s="61"/>
      <c r="BW668" s="61"/>
      <c r="BX668" s="61"/>
      <c r="BY668" s="61"/>
      <c r="BZ668" s="61"/>
    </row>
    <row r="669" spans="1:78" ht="15" hidden="1" customHeight="1">
      <c r="A669" s="61"/>
      <c r="B669" s="61"/>
      <c r="C669" s="61"/>
      <c r="D669" s="61"/>
      <c r="E669" s="80"/>
      <c r="F669" s="80"/>
      <c r="G669" s="80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  <c r="BT669" s="61"/>
      <c r="BU669" s="61"/>
      <c r="BV669" s="61"/>
      <c r="BW669" s="61"/>
      <c r="BX669" s="61"/>
      <c r="BY669" s="61"/>
      <c r="BZ669" s="61"/>
    </row>
    <row r="670" spans="1:78" ht="15" hidden="1" customHeight="1">
      <c r="A670" s="61"/>
      <c r="B670" s="61"/>
      <c r="C670" s="61"/>
      <c r="D670" s="61"/>
      <c r="E670" s="80"/>
      <c r="F670" s="80"/>
      <c r="G670" s="80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1"/>
      <c r="BS670" s="61"/>
      <c r="BT670" s="61"/>
      <c r="BU670" s="61"/>
      <c r="BV670" s="61"/>
      <c r="BW670" s="61"/>
      <c r="BX670" s="61"/>
      <c r="BY670" s="61"/>
      <c r="BZ670" s="61"/>
    </row>
    <row r="671" spans="1:78" ht="15" hidden="1" customHeight="1">
      <c r="A671" s="61"/>
      <c r="B671" s="61"/>
      <c r="C671" s="61"/>
      <c r="D671" s="61"/>
      <c r="E671" s="80"/>
      <c r="F671" s="80"/>
      <c r="G671" s="80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  <c r="BT671" s="61"/>
      <c r="BU671" s="61"/>
      <c r="BV671" s="61"/>
      <c r="BW671" s="61"/>
      <c r="BX671" s="61"/>
      <c r="BY671" s="61"/>
      <c r="BZ671" s="61"/>
    </row>
    <row r="672" spans="1:78" ht="15" hidden="1" customHeight="1">
      <c r="A672" s="61"/>
      <c r="B672" s="61"/>
      <c r="C672" s="61"/>
      <c r="D672" s="61"/>
      <c r="E672" s="80"/>
      <c r="F672" s="80"/>
      <c r="G672" s="80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  <c r="BT672" s="61"/>
      <c r="BU672" s="61"/>
      <c r="BV672" s="61"/>
      <c r="BW672" s="61"/>
      <c r="BX672" s="61"/>
      <c r="BY672" s="61"/>
      <c r="BZ672" s="61"/>
    </row>
    <row r="673" spans="1:78" ht="15" hidden="1" customHeight="1">
      <c r="A673" s="61"/>
      <c r="B673" s="61"/>
      <c r="C673" s="61"/>
      <c r="D673" s="61"/>
      <c r="E673" s="80"/>
      <c r="F673" s="80"/>
      <c r="G673" s="80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1"/>
      <c r="BS673" s="61"/>
      <c r="BT673" s="61"/>
      <c r="BU673" s="61"/>
      <c r="BV673" s="61"/>
      <c r="BW673" s="61"/>
      <c r="BX673" s="61"/>
      <c r="BY673" s="61"/>
      <c r="BZ673" s="61"/>
    </row>
    <row r="674" spans="1:78" ht="15" hidden="1" customHeight="1">
      <c r="A674" s="61"/>
      <c r="B674" s="61"/>
      <c r="C674" s="61"/>
      <c r="D674" s="61"/>
      <c r="E674" s="80"/>
      <c r="F674" s="80"/>
      <c r="G674" s="80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  <c r="BT674" s="61"/>
      <c r="BU674" s="61"/>
      <c r="BV674" s="61"/>
      <c r="BW674" s="61"/>
      <c r="BX674" s="61"/>
      <c r="BY674" s="61"/>
      <c r="BZ674" s="61"/>
    </row>
    <row r="675" spans="1:78" ht="15" hidden="1" customHeight="1">
      <c r="A675" s="61"/>
      <c r="B675" s="61"/>
      <c r="C675" s="61"/>
      <c r="D675" s="61"/>
      <c r="E675" s="80"/>
      <c r="F675" s="80"/>
      <c r="G675" s="80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  <c r="BT675" s="61"/>
      <c r="BU675" s="61"/>
      <c r="BV675" s="61"/>
      <c r="BW675" s="61"/>
      <c r="BX675" s="61"/>
      <c r="BY675" s="61"/>
      <c r="BZ675" s="61"/>
    </row>
    <row r="676" spans="1:78" ht="15" hidden="1" customHeight="1">
      <c r="A676" s="61"/>
      <c r="B676" s="61"/>
      <c r="C676" s="61"/>
      <c r="D676" s="61"/>
      <c r="E676" s="80"/>
      <c r="F676" s="80"/>
      <c r="G676" s="80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  <c r="BT676" s="61"/>
      <c r="BU676" s="61"/>
      <c r="BV676" s="61"/>
      <c r="BW676" s="61"/>
      <c r="BX676" s="61"/>
      <c r="BY676" s="61"/>
      <c r="BZ676" s="61"/>
    </row>
    <row r="677" spans="1:78" ht="15" hidden="1" customHeight="1">
      <c r="A677" s="61"/>
      <c r="B677" s="61"/>
      <c r="C677" s="61"/>
      <c r="D677" s="61"/>
      <c r="E677" s="80"/>
      <c r="F677" s="80"/>
      <c r="G677" s="80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1"/>
      <c r="BS677" s="61"/>
      <c r="BT677" s="61"/>
      <c r="BU677" s="61"/>
      <c r="BV677" s="61"/>
      <c r="BW677" s="61"/>
      <c r="BX677" s="61"/>
      <c r="BY677" s="61"/>
      <c r="BZ677" s="61"/>
    </row>
    <row r="678" spans="1:78" ht="15" hidden="1" customHeight="1">
      <c r="A678" s="61"/>
      <c r="B678" s="61"/>
      <c r="C678" s="61"/>
      <c r="D678" s="61"/>
      <c r="E678" s="80"/>
      <c r="F678" s="80"/>
      <c r="G678" s="80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1"/>
      <c r="BS678" s="61"/>
      <c r="BT678" s="61"/>
      <c r="BU678" s="61"/>
      <c r="BV678" s="61"/>
      <c r="BW678" s="61"/>
      <c r="BX678" s="61"/>
      <c r="BY678" s="61"/>
      <c r="BZ678" s="61"/>
    </row>
    <row r="679" spans="1:78" ht="15" hidden="1" customHeight="1">
      <c r="A679" s="61"/>
      <c r="B679" s="61"/>
      <c r="C679" s="61"/>
      <c r="D679" s="61"/>
      <c r="E679" s="80"/>
      <c r="F679" s="80"/>
      <c r="G679" s="80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1"/>
      <c r="BS679" s="61"/>
      <c r="BT679" s="61"/>
      <c r="BU679" s="61"/>
      <c r="BV679" s="61"/>
      <c r="BW679" s="61"/>
      <c r="BX679" s="61"/>
      <c r="BY679" s="61"/>
      <c r="BZ679" s="61"/>
    </row>
    <row r="680" spans="1:78" ht="15" hidden="1" customHeight="1">
      <c r="A680" s="61"/>
      <c r="B680" s="61"/>
      <c r="C680" s="61"/>
      <c r="D680" s="61"/>
      <c r="E680" s="80"/>
      <c r="F680" s="80"/>
      <c r="G680" s="80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1"/>
      <c r="BS680" s="61"/>
      <c r="BT680" s="61"/>
      <c r="BU680" s="61"/>
      <c r="BV680" s="61"/>
      <c r="BW680" s="61"/>
      <c r="BX680" s="61"/>
      <c r="BY680" s="61"/>
      <c r="BZ680" s="61"/>
    </row>
    <row r="681" spans="1:78" ht="15" hidden="1" customHeight="1">
      <c r="A681" s="61"/>
      <c r="B681" s="61"/>
      <c r="C681" s="61"/>
      <c r="D681" s="61"/>
      <c r="E681" s="80"/>
      <c r="F681" s="80"/>
      <c r="G681" s="80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1"/>
      <c r="BS681" s="61"/>
      <c r="BT681" s="61"/>
      <c r="BU681" s="61"/>
      <c r="BV681" s="61"/>
      <c r="BW681" s="61"/>
      <c r="BX681" s="61"/>
      <c r="BY681" s="61"/>
      <c r="BZ681" s="61"/>
    </row>
    <row r="682" spans="1:78" ht="15" hidden="1" customHeight="1">
      <c r="A682" s="61"/>
      <c r="B682" s="61"/>
      <c r="C682" s="61"/>
      <c r="D682" s="61"/>
      <c r="E682" s="80"/>
      <c r="F682" s="80"/>
      <c r="G682" s="80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1"/>
      <c r="BS682" s="61"/>
      <c r="BT682" s="61"/>
      <c r="BU682" s="61"/>
      <c r="BV682" s="61"/>
      <c r="BW682" s="61"/>
      <c r="BX682" s="61"/>
      <c r="BY682" s="61"/>
      <c r="BZ682" s="61"/>
    </row>
    <row r="683" spans="1:78" ht="15" hidden="1" customHeight="1">
      <c r="A683" s="61"/>
      <c r="B683" s="61"/>
      <c r="C683" s="61"/>
      <c r="D683" s="61"/>
      <c r="E683" s="80"/>
      <c r="F683" s="80"/>
      <c r="G683" s="80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1"/>
      <c r="BS683" s="61"/>
      <c r="BT683" s="61"/>
      <c r="BU683" s="61"/>
      <c r="BV683" s="61"/>
      <c r="BW683" s="61"/>
      <c r="BX683" s="61"/>
      <c r="BY683" s="61"/>
      <c r="BZ683" s="61"/>
    </row>
    <row r="684" spans="1:78" ht="15" hidden="1" customHeight="1">
      <c r="A684" s="61"/>
      <c r="B684" s="61"/>
      <c r="C684" s="61"/>
      <c r="D684" s="61"/>
      <c r="E684" s="80"/>
      <c r="F684" s="80"/>
      <c r="G684" s="80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1"/>
      <c r="BS684" s="61"/>
      <c r="BT684" s="61"/>
      <c r="BU684" s="61"/>
      <c r="BV684" s="61"/>
      <c r="BW684" s="61"/>
      <c r="BX684" s="61"/>
      <c r="BY684" s="61"/>
      <c r="BZ684" s="61"/>
    </row>
    <row r="685" spans="1:78" ht="15" hidden="1" customHeight="1">
      <c r="A685" s="61"/>
      <c r="B685" s="61"/>
      <c r="C685" s="61"/>
      <c r="D685" s="61"/>
      <c r="E685" s="80"/>
      <c r="F685" s="80"/>
      <c r="G685" s="80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1"/>
      <c r="BS685" s="61"/>
      <c r="BT685" s="61"/>
      <c r="BU685" s="61"/>
      <c r="BV685" s="61"/>
      <c r="BW685" s="61"/>
      <c r="BX685" s="61"/>
      <c r="BY685" s="61"/>
      <c r="BZ685" s="61"/>
    </row>
    <row r="686" spans="1:78" ht="15" hidden="1" customHeight="1">
      <c r="A686" s="61"/>
      <c r="B686" s="61"/>
      <c r="C686" s="61"/>
      <c r="D686" s="61"/>
      <c r="E686" s="80"/>
      <c r="F686" s="80"/>
      <c r="G686" s="80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1"/>
      <c r="BS686" s="61"/>
      <c r="BT686" s="61"/>
      <c r="BU686" s="61"/>
      <c r="BV686" s="61"/>
      <c r="BW686" s="61"/>
      <c r="BX686" s="61"/>
      <c r="BY686" s="61"/>
      <c r="BZ686" s="61"/>
    </row>
    <row r="687" spans="1:78" ht="15" hidden="1" customHeight="1">
      <c r="A687" s="61"/>
      <c r="B687" s="61"/>
      <c r="C687" s="61"/>
      <c r="D687" s="61"/>
      <c r="E687" s="80"/>
      <c r="F687" s="80"/>
      <c r="G687" s="80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  <c r="BT687" s="61"/>
      <c r="BU687" s="61"/>
      <c r="BV687" s="61"/>
      <c r="BW687" s="61"/>
      <c r="BX687" s="61"/>
      <c r="BY687" s="61"/>
      <c r="BZ687" s="61"/>
    </row>
    <row r="688" spans="1:78" ht="15" hidden="1" customHeight="1">
      <c r="A688" s="61"/>
      <c r="B688" s="61"/>
      <c r="C688" s="61"/>
      <c r="D688" s="61"/>
      <c r="E688" s="80"/>
      <c r="F688" s="80"/>
      <c r="G688" s="80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1"/>
      <c r="BS688" s="61"/>
      <c r="BT688" s="61"/>
      <c r="BU688" s="61"/>
      <c r="BV688" s="61"/>
      <c r="BW688" s="61"/>
      <c r="BX688" s="61"/>
      <c r="BY688" s="61"/>
      <c r="BZ688" s="61"/>
    </row>
    <row r="689" spans="1:78" ht="15" hidden="1" customHeight="1">
      <c r="A689" s="61"/>
      <c r="B689" s="61"/>
      <c r="C689" s="61"/>
      <c r="D689" s="61"/>
      <c r="E689" s="80"/>
      <c r="F689" s="80"/>
      <c r="G689" s="80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  <c r="BT689" s="61"/>
      <c r="BU689" s="61"/>
      <c r="BV689" s="61"/>
      <c r="BW689" s="61"/>
      <c r="BX689" s="61"/>
      <c r="BY689" s="61"/>
      <c r="BZ689" s="61"/>
    </row>
    <row r="690" spans="1:78" ht="15" hidden="1" customHeight="1">
      <c r="A690" s="61"/>
      <c r="B690" s="61"/>
      <c r="C690" s="61"/>
      <c r="D690" s="61"/>
      <c r="E690" s="80"/>
      <c r="F690" s="80"/>
      <c r="G690" s="80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  <c r="BT690" s="61"/>
      <c r="BU690" s="61"/>
      <c r="BV690" s="61"/>
      <c r="BW690" s="61"/>
      <c r="BX690" s="61"/>
      <c r="BY690" s="61"/>
      <c r="BZ690" s="61"/>
    </row>
    <row r="691" spans="1:78" ht="15" hidden="1" customHeight="1">
      <c r="A691" s="61"/>
      <c r="B691" s="61"/>
      <c r="C691" s="61"/>
      <c r="D691" s="61"/>
      <c r="E691" s="80"/>
      <c r="F691" s="80"/>
      <c r="G691" s="80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1"/>
      <c r="BS691" s="61"/>
      <c r="BT691" s="61"/>
      <c r="BU691" s="61"/>
      <c r="BV691" s="61"/>
      <c r="BW691" s="61"/>
      <c r="BX691" s="61"/>
      <c r="BY691" s="61"/>
      <c r="BZ691" s="61"/>
    </row>
    <row r="692" spans="1:78" ht="15" hidden="1" customHeight="1">
      <c r="A692" s="61"/>
      <c r="B692" s="61"/>
      <c r="C692" s="61"/>
      <c r="D692" s="61"/>
      <c r="E692" s="80"/>
      <c r="F692" s="80"/>
      <c r="G692" s="80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  <c r="BT692" s="61"/>
      <c r="BU692" s="61"/>
      <c r="BV692" s="61"/>
      <c r="BW692" s="61"/>
      <c r="BX692" s="61"/>
      <c r="BY692" s="61"/>
      <c r="BZ692" s="61"/>
    </row>
    <row r="693" spans="1:78" ht="15" hidden="1" customHeight="1">
      <c r="A693" s="61"/>
      <c r="B693" s="61"/>
      <c r="C693" s="61"/>
      <c r="D693" s="61"/>
      <c r="E693" s="80"/>
      <c r="F693" s="80"/>
      <c r="G693" s="80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1"/>
      <c r="BS693" s="61"/>
      <c r="BT693" s="61"/>
      <c r="BU693" s="61"/>
      <c r="BV693" s="61"/>
      <c r="BW693" s="61"/>
      <c r="BX693" s="61"/>
      <c r="BY693" s="61"/>
      <c r="BZ693" s="61"/>
    </row>
    <row r="694" spans="1:78" ht="15" hidden="1" customHeight="1">
      <c r="A694" s="61"/>
      <c r="B694" s="61"/>
      <c r="C694" s="61"/>
      <c r="D694" s="61"/>
      <c r="E694" s="80"/>
      <c r="F694" s="80"/>
      <c r="G694" s="80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  <c r="BT694" s="61"/>
      <c r="BU694" s="61"/>
      <c r="BV694" s="61"/>
      <c r="BW694" s="61"/>
      <c r="BX694" s="61"/>
      <c r="BY694" s="61"/>
      <c r="BZ694" s="61"/>
    </row>
    <row r="695" spans="1:78" ht="15" hidden="1" customHeight="1">
      <c r="A695" s="61"/>
      <c r="B695" s="61"/>
      <c r="C695" s="61"/>
      <c r="D695" s="61"/>
      <c r="E695" s="80"/>
      <c r="F695" s="80"/>
      <c r="G695" s="80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  <c r="BT695" s="61"/>
      <c r="BU695" s="61"/>
      <c r="BV695" s="61"/>
      <c r="BW695" s="61"/>
      <c r="BX695" s="61"/>
      <c r="BY695" s="61"/>
      <c r="BZ695" s="61"/>
    </row>
    <row r="696" spans="1:78" ht="15" hidden="1" customHeight="1">
      <c r="A696" s="61"/>
      <c r="B696" s="61"/>
      <c r="C696" s="61"/>
      <c r="D696" s="61"/>
      <c r="E696" s="80"/>
      <c r="F696" s="80"/>
      <c r="G696" s="80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  <c r="BT696" s="61"/>
      <c r="BU696" s="61"/>
      <c r="BV696" s="61"/>
      <c r="BW696" s="61"/>
      <c r="BX696" s="61"/>
      <c r="BY696" s="61"/>
      <c r="BZ696" s="61"/>
    </row>
    <row r="697" spans="1:78" ht="15" hidden="1" customHeight="1">
      <c r="A697" s="61"/>
      <c r="B697" s="61"/>
      <c r="C697" s="61"/>
      <c r="D697" s="61"/>
      <c r="E697" s="80"/>
      <c r="F697" s="80"/>
      <c r="G697" s="80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  <c r="BT697" s="61"/>
      <c r="BU697" s="61"/>
      <c r="BV697" s="61"/>
      <c r="BW697" s="61"/>
      <c r="BX697" s="61"/>
      <c r="BY697" s="61"/>
      <c r="BZ697" s="61"/>
    </row>
    <row r="698" spans="1:78" ht="15" hidden="1" customHeight="1">
      <c r="A698" s="61"/>
      <c r="B698" s="61"/>
      <c r="C698" s="61"/>
      <c r="D698" s="61"/>
      <c r="E698" s="80"/>
      <c r="F698" s="80"/>
      <c r="G698" s="80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1"/>
      <c r="BS698" s="61"/>
      <c r="BT698" s="61"/>
      <c r="BU698" s="61"/>
      <c r="BV698" s="61"/>
      <c r="BW698" s="61"/>
      <c r="BX698" s="61"/>
      <c r="BY698" s="61"/>
      <c r="BZ698" s="61"/>
    </row>
    <row r="699" spans="1:78" ht="15" hidden="1" customHeight="1">
      <c r="A699" s="61"/>
      <c r="B699" s="61"/>
      <c r="C699" s="61"/>
      <c r="D699" s="61"/>
      <c r="E699" s="80"/>
      <c r="F699" s="80"/>
      <c r="G699" s="80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  <c r="BT699" s="61"/>
      <c r="BU699" s="61"/>
      <c r="BV699" s="61"/>
      <c r="BW699" s="61"/>
      <c r="BX699" s="61"/>
      <c r="BY699" s="61"/>
      <c r="BZ699" s="61"/>
    </row>
    <row r="700" spans="1:78" ht="15" hidden="1" customHeight="1">
      <c r="A700" s="61"/>
      <c r="B700" s="61"/>
      <c r="C700" s="61"/>
      <c r="D700" s="61"/>
      <c r="E700" s="80"/>
      <c r="F700" s="80"/>
      <c r="G700" s="80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  <c r="BT700" s="61"/>
      <c r="BU700" s="61"/>
      <c r="BV700" s="61"/>
      <c r="BW700" s="61"/>
      <c r="BX700" s="61"/>
      <c r="BY700" s="61"/>
      <c r="BZ700" s="61"/>
    </row>
    <row r="701" spans="1:78" ht="15" hidden="1" customHeight="1">
      <c r="A701" s="61"/>
      <c r="B701" s="61"/>
      <c r="C701" s="61"/>
      <c r="D701" s="61"/>
      <c r="E701" s="80"/>
      <c r="F701" s="80"/>
      <c r="G701" s="80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  <c r="BT701" s="61"/>
      <c r="BU701" s="61"/>
      <c r="BV701" s="61"/>
      <c r="BW701" s="61"/>
      <c r="BX701" s="61"/>
      <c r="BY701" s="61"/>
      <c r="BZ701" s="61"/>
    </row>
    <row r="702" spans="1:78" ht="15" hidden="1" customHeight="1">
      <c r="A702" s="61"/>
      <c r="B702" s="61"/>
      <c r="C702" s="61"/>
      <c r="D702" s="61"/>
      <c r="E702" s="80"/>
      <c r="F702" s="80"/>
      <c r="G702" s="80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  <c r="BT702" s="61"/>
      <c r="BU702" s="61"/>
      <c r="BV702" s="61"/>
      <c r="BW702" s="61"/>
      <c r="BX702" s="61"/>
      <c r="BY702" s="61"/>
      <c r="BZ702" s="61"/>
    </row>
    <row r="703" spans="1:78" ht="15" hidden="1" customHeight="1">
      <c r="A703" s="61"/>
      <c r="B703" s="61"/>
      <c r="C703" s="61"/>
      <c r="D703" s="61"/>
      <c r="E703" s="80"/>
      <c r="F703" s="80"/>
      <c r="G703" s="80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</row>
    <row r="704" spans="1:78" ht="15" hidden="1" customHeight="1">
      <c r="A704" s="61"/>
      <c r="B704" s="61"/>
      <c r="C704" s="61"/>
      <c r="D704" s="61"/>
      <c r="E704" s="80"/>
      <c r="F704" s="80"/>
      <c r="G704" s="80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  <c r="BX704" s="61"/>
      <c r="BY704" s="61"/>
      <c r="BZ704" s="61"/>
    </row>
    <row r="705" spans="1:78" ht="15" hidden="1" customHeight="1">
      <c r="A705" s="61"/>
      <c r="B705" s="61"/>
      <c r="C705" s="61"/>
      <c r="D705" s="61"/>
      <c r="E705" s="80"/>
      <c r="F705" s="80"/>
      <c r="G705" s="80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1"/>
      <c r="BS705" s="61"/>
      <c r="BT705" s="61"/>
      <c r="BU705" s="61"/>
      <c r="BV705" s="61"/>
      <c r="BW705" s="61"/>
      <c r="BX705" s="61"/>
      <c r="BY705" s="61"/>
      <c r="BZ705" s="61"/>
    </row>
    <row r="706" spans="1:78" ht="15" hidden="1" customHeight="1">
      <c r="A706" s="61"/>
      <c r="B706" s="61"/>
      <c r="C706" s="61"/>
      <c r="D706" s="61"/>
      <c r="E706" s="80"/>
      <c r="F706" s="80"/>
      <c r="G706" s="80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1"/>
      <c r="BS706" s="61"/>
      <c r="BT706" s="61"/>
      <c r="BU706" s="61"/>
      <c r="BV706" s="61"/>
      <c r="BW706" s="61"/>
      <c r="BX706" s="61"/>
      <c r="BY706" s="61"/>
      <c r="BZ706" s="61"/>
    </row>
    <row r="707" spans="1:78" ht="15" hidden="1" customHeight="1">
      <c r="A707" s="61"/>
      <c r="B707" s="61"/>
      <c r="C707" s="61"/>
      <c r="D707" s="61"/>
      <c r="E707" s="80"/>
      <c r="F707" s="80"/>
      <c r="G707" s="80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1"/>
      <c r="BS707" s="61"/>
      <c r="BT707" s="61"/>
      <c r="BU707" s="61"/>
      <c r="BV707" s="61"/>
      <c r="BW707" s="61"/>
      <c r="BX707" s="61"/>
      <c r="BY707" s="61"/>
      <c r="BZ707" s="61"/>
    </row>
    <row r="708" spans="1:78" ht="15" hidden="1" customHeight="1">
      <c r="A708" s="61"/>
      <c r="B708" s="61"/>
      <c r="C708" s="61"/>
      <c r="D708" s="61"/>
      <c r="E708" s="80"/>
      <c r="F708" s="80"/>
      <c r="G708" s="80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1"/>
      <c r="BS708" s="61"/>
      <c r="BT708" s="61"/>
      <c r="BU708" s="61"/>
      <c r="BV708" s="61"/>
      <c r="BW708" s="61"/>
      <c r="BX708" s="61"/>
      <c r="BY708" s="61"/>
      <c r="BZ708" s="61"/>
    </row>
    <row r="709" spans="1:78" ht="15" hidden="1" customHeight="1">
      <c r="A709" s="61"/>
      <c r="B709" s="61"/>
      <c r="C709" s="61"/>
      <c r="D709" s="61"/>
      <c r="E709" s="80"/>
      <c r="F709" s="80"/>
      <c r="G709" s="80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1"/>
      <c r="BS709" s="61"/>
      <c r="BT709" s="61"/>
      <c r="BU709" s="61"/>
      <c r="BV709" s="61"/>
      <c r="BW709" s="61"/>
      <c r="BX709" s="61"/>
      <c r="BY709" s="61"/>
      <c r="BZ709" s="61"/>
    </row>
    <row r="710" spans="1:78" ht="15" hidden="1" customHeight="1">
      <c r="A710" s="61"/>
      <c r="B710" s="61"/>
      <c r="C710" s="61"/>
      <c r="D710" s="61"/>
      <c r="E710" s="80"/>
      <c r="F710" s="80"/>
      <c r="G710" s="80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1"/>
      <c r="BS710" s="61"/>
      <c r="BT710" s="61"/>
      <c r="BU710" s="61"/>
      <c r="BV710" s="61"/>
      <c r="BW710" s="61"/>
      <c r="BX710" s="61"/>
      <c r="BY710" s="61"/>
      <c r="BZ710" s="61"/>
    </row>
    <row r="711" spans="1:78" ht="15" hidden="1" customHeight="1">
      <c r="A711" s="61"/>
      <c r="B711" s="61"/>
      <c r="C711" s="61"/>
      <c r="D711" s="61"/>
      <c r="E711" s="80"/>
      <c r="F711" s="80"/>
      <c r="G711" s="80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  <c r="BT711" s="61"/>
      <c r="BU711" s="61"/>
      <c r="BV711" s="61"/>
      <c r="BW711" s="61"/>
      <c r="BX711" s="61"/>
      <c r="BY711" s="61"/>
      <c r="BZ711" s="61"/>
    </row>
    <row r="712" spans="1:78" ht="15" hidden="1" customHeight="1">
      <c r="A712" s="61"/>
      <c r="B712" s="61"/>
      <c r="C712" s="61"/>
      <c r="D712" s="61"/>
      <c r="E712" s="80"/>
      <c r="F712" s="80"/>
      <c r="G712" s="80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  <c r="BT712" s="61"/>
      <c r="BU712" s="61"/>
      <c r="BV712" s="61"/>
      <c r="BW712" s="61"/>
      <c r="BX712" s="61"/>
      <c r="BY712" s="61"/>
      <c r="BZ712" s="61"/>
    </row>
    <row r="713" spans="1:78" ht="15" hidden="1" customHeight="1">
      <c r="A713" s="61"/>
      <c r="B713" s="61"/>
      <c r="C713" s="61"/>
      <c r="D713" s="61"/>
      <c r="E713" s="80"/>
      <c r="F713" s="80"/>
      <c r="G713" s="80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  <c r="BT713" s="61"/>
      <c r="BU713" s="61"/>
      <c r="BV713" s="61"/>
      <c r="BW713" s="61"/>
      <c r="BX713" s="61"/>
      <c r="BY713" s="61"/>
      <c r="BZ713" s="61"/>
    </row>
    <row r="714" spans="1:78" ht="15" hidden="1" customHeight="1">
      <c r="A714" s="61"/>
      <c r="B714" s="61"/>
      <c r="C714" s="61"/>
      <c r="D714" s="61"/>
      <c r="E714" s="80"/>
      <c r="F714" s="80"/>
      <c r="G714" s="80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1"/>
      <c r="BS714" s="61"/>
      <c r="BT714" s="61"/>
      <c r="BU714" s="61"/>
      <c r="BV714" s="61"/>
      <c r="BW714" s="61"/>
      <c r="BX714" s="61"/>
      <c r="BY714" s="61"/>
      <c r="BZ714" s="61"/>
    </row>
    <row r="715" spans="1:78" ht="15" hidden="1" customHeight="1">
      <c r="A715" s="61"/>
      <c r="B715" s="61"/>
      <c r="C715" s="61"/>
      <c r="D715" s="61"/>
      <c r="E715" s="80"/>
      <c r="F715" s="80"/>
      <c r="G715" s="80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1"/>
      <c r="BS715" s="61"/>
      <c r="BT715" s="61"/>
      <c r="BU715" s="61"/>
      <c r="BV715" s="61"/>
      <c r="BW715" s="61"/>
      <c r="BX715" s="61"/>
      <c r="BY715" s="61"/>
      <c r="BZ715" s="61"/>
    </row>
    <row r="716" spans="1:78" ht="15" hidden="1" customHeight="1">
      <c r="A716" s="61"/>
      <c r="B716" s="61"/>
      <c r="C716" s="61"/>
      <c r="D716" s="61"/>
      <c r="E716" s="80"/>
      <c r="F716" s="80"/>
      <c r="G716" s="80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1"/>
      <c r="BS716" s="61"/>
      <c r="BT716" s="61"/>
      <c r="BU716" s="61"/>
      <c r="BV716" s="61"/>
      <c r="BW716" s="61"/>
      <c r="BX716" s="61"/>
      <c r="BY716" s="61"/>
      <c r="BZ716" s="61"/>
    </row>
    <row r="717" spans="1:78" ht="15" hidden="1" customHeight="1">
      <c r="A717" s="61"/>
      <c r="B717" s="61"/>
      <c r="C717" s="61"/>
      <c r="D717" s="61"/>
      <c r="E717" s="80"/>
      <c r="F717" s="80"/>
      <c r="G717" s="80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  <c r="BT717" s="61"/>
      <c r="BU717" s="61"/>
      <c r="BV717" s="61"/>
      <c r="BW717" s="61"/>
      <c r="BX717" s="61"/>
      <c r="BY717" s="61"/>
      <c r="BZ717" s="61"/>
    </row>
    <row r="718" spans="1:78" ht="15" hidden="1" customHeight="1">
      <c r="A718" s="61"/>
      <c r="B718" s="61"/>
      <c r="C718" s="61"/>
      <c r="D718" s="61"/>
      <c r="E718" s="80"/>
      <c r="F718" s="80"/>
      <c r="G718" s="80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  <c r="BT718" s="61"/>
      <c r="BU718" s="61"/>
      <c r="BV718" s="61"/>
      <c r="BW718" s="61"/>
      <c r="BX718" s="61"/>
      <c r="BY718" s="61"/>
      <c r="BZ718" s="61"/>
    </row>
    <row r="719" spans="1:78" ht="15" hidden="1" customHeight="1">
      <c r="A719" s="61"/>
      <c r="B719" s="61"/>
      <c r="C719" s="61"/>
      <c r="D719" s="61"/>
      <c r="E719" s="80"/>
      <c r="F719" s="80"/>
      <c r="G719" s="80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  <c r="BT719" s="61"/>
      <c r="BU719" s="61"/>
      <c r="BV719" s="61"/>
      <c r="BW719" s="61"/>
      <c r="BX719" s="61"/>
      <c r="BY719" s="61"/>
      <c r="BZ719" s="61"/>
    </row>
    <row r="720" spans="1:78" ht="15" hidden="1" customHeight="1">
      <c r="A720" s="61"/>
      <c r="B720" s="61"/>
      <c r="C720" s="61"/>
      <c r="D720" s="61"/>
      <c r="E720" s="80"/>
      <c r="F720" s="80"/>
      <c r="G720" s="80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  <c r="BT720" s="61"/>
      <c r="BU720" s="61"/>
      <c r="BV720" s="61"/>
      <c r="BW720" s="61"/>
      <c r="BX720" s="61"/>
      <c r="BY720" s="61"/>
      <c r="BZ720" s="61"/>
    </row>
    <row r="721" spans="1:78" ht="15" hidden="1" customHeight="1">
      <c r="A721" s="61"/>
      <c r="B721" s="61"/>
      <c r="C721" s="61"/>
      <c r="D721" s="61"/>
      <c r="E721" s="80"/>
      <c r="F721" s="80"/>
      <c r="G721" s="80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1"/>
      <c r="BS721" s="61"/>
      <c r="BT721" s="61"/>
      <c r="BU721" s="61"/>
      <c r="BV721" s="61"/>
      <c r="BW721" s="61"/>
      <c r="BX721" s="61"/>
      <c r="BY721" s="61"/>
      <c r="BZ721" s="61"/>
    </row>
    <row r="722" spans="1:78" ht="15" hidden="1" customHeight="1">
      <c r="A722" s="61"/>
      <c r="B722" s="61"/>
      <c r="C722" s="61"/>
      <c r="D722" s="61"/>
      <c r="E722" s="80"/>
      <c r="F722" s="80"/>
      <c r="G722" s="80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1"/>
      <c r="BS722" s="61"/>
      <c r="BT722" s="61"/>
      <c r="BU722" s="61"/>
      <c r="BV722" s="61"/>
      <c r="BW722" s="61"/>
      <c r="BX722" s="61"/>
      <c r="BY722" s="61"/>
      <c r="BZ722" s="61"/>
    </row>
    <row r="723" spans="1:78" ht="15" hidden="1" customHeight="1">
      <c r="A723" s="61"/>
      <c r="B723" s="61"/>
      <c r="C723" s="61"/>
      <c r="D723" s="61"/>
      <c r="E723" s="80"/>
      <c r="F723" s="80"/>
      <c r="G723" s="80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1"/>
      <c r="BS723" s="61"/>
      <c r="BT723" s="61"/>
      <c r="BU723" s="61"/>
      <c r="BV723" s="61"/>
      <c r="BW723" s="61"/>
      <c r="BX723" s="61"/>
      <c r="BY723" s="61"/>
      <c r="BZ723" s="61"/>
    </row>
    <row r="724" spans="1:78" ht="15" hidden="1" customHeight="1">
      <c r="A724" s="61"/>
      <c r="B724" s="61"/>
      <c r="C724" s="61"/>
      <c r="D724" s="61"/>
      <c r="E724" s="80"/>
      <c r="F724" s="80"/>
      <c r="G724" s="80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  <c r="BT724" s="61"/>
      <c r="BU724" s="61"/>
      <c r="BV724" s="61"/>
      <c r="BW724" s="61"/>
      <c r="BX724" s="61"/>
      <c r="BY724" s="61"/>
      <c r="BZ724" s="61"/>
    </row>
    <row r="725" spans="1:78" ht="15" hidden="1" customHeight="1">
      <c r="A725" s="61"/>
      <c r="B725" s="61"/>
      <c r="C725" s="61"/>
      <c r="D725" s="61"/>
      <c r="E725" s="80"/>
      <c r="F725" s="80"/>
      <c r="G725" s="80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  <c r="BT725" s="61"/>
      <c r="BU725" s="61"/>
      <c r="BV725" s="61"/>
      <c r="BW725" s="61"/>
      <c r="BX725" s="61"/>
      <c r="BY725" s="61"/>
      <c r="BZ725" s="61"/>
    </row>
    <row r="726" spans="1:78" ht="15" hidden="1" customHeight="1">
      <c r="A726" s="61"/>
      <c r="B726" s="61"/>
      <c r="C726" s="61"/>
      <c r="D726" s="61"/>
      <c r="E726" s="80"/>
      <c r="F726" s="80"/>
      <c r="G726" s="80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1"/>
      <c r="BS726" s="61"/>
      <c r="BT726" s="61"/>
      <c r="BU726" s="61"/>
      <c r="BV726" s="61"/>
      <c r="BW726" s="61"/>
      <c r="BX726" s="61"/>
      <c r="BY726" s="61"/>
      <c r="BZ726" s="61"/>
    </row>
    <row r="727" spans="1:78" ht="15" hidden="1" customHeight="1">
      <c r="A727" s="61"/>
      <c r="B727" s="61"/>
      <c r="C727" s="61"/>
      <c r="D727" s="61"/>
      <c r="E727" s="80"/>
      <c r="F727" s="80"/>
      <c r="G727" s="80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</row>
    <row r="728" spans="1:78" ht="15" hidden="1" customHeight="1">
      <c r="A728" s="61"/>
      <c r="B728" s="61"/>
      <c r="C728" s="61"/>
      <c r="D728" s="61"/>
      <c r="E728" s="80"/>
      <c r="F728" s="80"/>
      <c r="G728" s="80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</row>
    <row r="729" spans="1:78" ht="15" hidden="1" customHeight="1">
      <c r="A729" s="61"/>
      <c r="B729" s="61"/>
      <c r="C729" s="61"/>
      <c r="D729" s="61"/>
      <c r="E729" s="80"/>
      <c r="F729" s="80"/>
      <c r="G729" s="80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</row>
    <row r="730" spans="1:78" ht="15" hidden="1" customHeight="1">
      <c r="A730" s="61"/>
      <c r="B730" s="61"/>
      <c r="C730" s="61"/>
      <c r="D730" s="61"/>
      <c r="E730" s="80"/>
      <c r="F730" s="80"/>
      <c r="G730" s="80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</row>
    <row r="731" spans="1:78" ht="15" hidden="1" customHeight="1">
      <c r="A731" s="61"/>
      <c r="B731" s="61"/>
      <c r="C731" s="61"/>
      <c r="D731" s="61"/>
      <c r="E731" s="80"/>
      <c r="F731" s="80"/>
      <c r="G731" s="80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</row>
    <row r="732" spans="1:78" ht="15" hidden="1" customHeight="1">
      <c r="A732" s="61"/>
      <c r="B732" s="61"/>
      <c r="C732" s="61"/>
      <c r="D732" s="61"/>
      <c r="E732" s="80"/>
      <c r="F732" s="80"/>
      <c r="G732" s="80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  <c r="BT732" s="61"/>
      <c r="BU732" s="61"/>
      <c r="BV732" s="61"/>
      <c r="BW732" s="61"/>
      <c r="BX732" s="61"/>
      <c r="BY732" s="61"/>
      <c r="BZ732" s="61"/>
    </row>
    <row r="733" spans="1:78" ht="15" hidden="1" customHeight="1">
      <c r="A733" s="61"/>
      <c r="B733" s="61"/>
      <c r="C733" s="61"/>
      <c r="D733" s="61"/>
      <c r="E733" s="80"/>
      <c r="F733" s="80"/>
      <c r="G733" s="80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  <c r="BT733" s="61"/>
      <c r="BU733" s="61"/>
      <c r="BV733" s="61"/>
      <c r="BW733" s="61"/>
      <c r="BX733" s="61"/>
      <c r="BY733" s="61"/>
      <c r="BZ733" s="61"/>
    </row>
    <row r="734" spans="1:78" ht="15" hidden="1" customHeight="1">
      <c r="A734" s="61"/>
      <c r="B734" s="61"/>
      <c r="C734" s="61"/>
      <c r="D734" s="61"/>
      <c r="E734" s="80"/>
      <c r="F734" s="80"/>
      <c r="G734" s="80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  <c r="BT734" s="61"/>
      <c r="BU734" s="61"/>
      <c r="BV734" s="61"/>
      <c r="BW734" s="61"/>
      <c r="BX734" s="61"/>
      <c r="BY734" s="61"/>
      <c r="BZ734" s="61"/>
    </row>
    <row r="735" spans="1:78" ht="15" hidden="1" customHeight="1">
      <c r="A735" s="61"/>
      <c r="B735" s="61"/>
      <c r="C735" s="61"/>
      <c r="D735" s="61"/>
      <c r="E735" s="80"/>
      <c r="F735" s="80"/>
      <c r="G735" s="80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  <c r="BT735" s="61"/>
      <c r="BU735" s="61"/>
      <c r="BV735" s="61"/>
      <c r="BW735" s="61"/>
      <c r="BX735" s="61"/>
      <c r="BY735" s="61"/>
      <c r="BZ735" s="61"/>
    </row>
    <row r="736" spans="1:78" ht="15" hidden="1" customHeight="1">
      <c r="A736" s="61"/>
      <c r="B736" s="61"/>
      <c r="C736" s="61"/>
      <c r="D736" s="61"/>
      <c r="E736" s="80"/>
      <c r="F736" s="80"/>
      <c r="G736" s="80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  <c r="BT736" s="61"/>
      <c r="BU736" s="61"/>
      <c r="BV736" s="61"/>
      <c r="BW736" s="61"/>
      <c r="BX736" s="61"/>
      <c r="BY736" s="61"/>
      <c r="BZ736" s="61"/>
    </row>
    <row r="737" spans="1:78" ht="15" hidden="1" customHeight="1">
      <c r="A737" s="61"/>
      <c r="B737" s="61"/>
      <c r="C737" s="61"/>
      <c r="D737" s="61"/>
      <c r="E737" s="80"/>
      <c r="F737" s="80"/>
      <c r="G737" s="80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  <c r="BT737" s="61"/>
      <c r="BU737" s="61"/>
      <c r="BV737" s="61"/>
      <c r="BW737" s="61"/>
      <c r="BX737" s="61"/>
      <c r="BY737" s="61"/>
      <c r="BZ737" s="61"/>
    </row>
    <row r="738" spans="1:78" ht="15" hidden="1" customHeight="1">
      <c r="A738" s="61"/>
      <c r="B738" s="61"/>
      <c r="C738" s="61"/>
      <c r="D738" s="61"/>
      <c r="E738" s="80"/>
      <c r="F738" s="80"/>
      <c r="G738" s="80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  <c r="BT738" s="61"/>
      <c r="BU738" s="61"/>
      <c r="BV738" s="61"/>
      <c r="BW738" s="61"/>
      <c r="BX738" s="61"/>
      <c r="BY738" s="61"/>
      <c r="BZ738" s="61"/>
    </row>
    <row r="739" spans="1:78" ht="15" hidden="1" customHeight="1">
      <c r="A739" s="61"/>
      <c r="B739" s="61"/>
      <c r="C739" s="61"/>
      <c r="D739" s="61"/>
      <c r="E739" s="80"/>
      <c r="F739" s="80"/>
      <c r="G739" s="80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</row>
    <row r="740" spans="1:78" ht="15" hidden="1" customHeight="1">
      <c r="A740" s="61"/>
      <c r="B740" s="61"/>
      <c r="C740" s="61"/>
      <c r="D740" s="61"/>
      <c r="E740" s="80"/>
      <c r="F740" s="80"/>
      <c r="G740" s="80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1"/>
      <c r="BS740" s="61"/>
      <c r="BT740" s="61"/>
      <c r="BU740" s="61"/>
      <c r="BV740" s="61"/>
      <c r="BW740" s="61"/>
      <c r="BX740" s="61"/>
      <c r="BY740" s="61"/>
      <c r="BZ740" s="61"/>
    </row>
    <row r="741" spans="1:78" ht="15" hidden="1" customHeight="1">
      <c r="A741" s="61"/>
      <c r="B741" s="61"/>
      <c r="C741" s="61"/>
      <c r="D741" s="61"/>
      <c r="E741" s="80"/>
      <c r="F741" s="80"/>
      <c r="G741" s="80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1"/>
      <c r="BS741" s="61"/>
      <c r="BT741" s="61"/>
      <c r="BU741" s="61"/>
      <c r="BV741" s="61"/>
      <c r="BW741" s="61"/>
      <c r="BX741" s="61"/>
      <c r="BY741" s="61"/>
      <c r="BZ741" s="61"/>
    </row>
    <row r="742" spans="1:78" ht="15" hidden="1" customHeight="1">
      <c r="A742" s="61"/>
      <c r="B742" s="61"/>
      <c r="C742" s="61"/>
      <c r="D742" s="61"/>
      <c r="E742" s="80"/>
      <c r="F742" s="80"/>
      <c r="G742" s="80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  <c r="BT742" s="61"/>
      <c r="BU742" s="61"/>
      <c r="BV742" s="61"/>
      <c r="BW742" s="61"/>
      <c r="BX742" s="61"/>
      <c r="BY742" s="61"/>
      <c r="BZ742" s="61"/>
    </row>
    <row r="743" spans="1:78" ht="15" hidden="1" customHeight="1">
      <c r="A743" s="61"/>
      <c r="B743" s="61"/>
      <c r="C743" s="61"/>
      <c r="D743" s="61"/>
      <c r="E743" s="80"/>
      <c r="F743" s="80"/>
      <c r="G743" s="80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  <c r="BT743" s="61"/>
      <c r="BU743" s="61"/>
      <c r="BV743" s="61"/>
      <c r="BW743" s="61"/>
      <c r="BX743" s="61"/>
      <c r="BY743" s="61"/>
      <c r="BZ743" s="61"/>
    </row>
    <row r="744" spans="1:78" ht="15" hidden="1" customHeight="1">
      <c r="A744" s="61"/>
      <c r="B744" s="61"/>
      <c r="C744" s="61"/>
      <c r="D744" s="61"/>
      <c r="E744" s="80"/>
      <c r="F744" s="80"/>
      <c r="G744" s="80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  <c r="BT744" s="61"/>
      <c r="BU744" s="61"/>
      <c r="BV744" s="61"/>
      <c r="BW744" s="61"/>
      <c r="BX744" s="61"/>
      <c r="BY744" s="61"/>
      <c r="BZ744" s="61"/>
    </row>
    <row r="745" spans="1:78" ht="15" hidden="1" customHeight="1">
      <c r="A745" s="61"/>
      <c r="B745" s="61"/>
      <c r="C745" s="61"/>
      <c r="D745" s="61"/>
      <c r="E745" s="80"/>
      <c r="F745" s="80"/>
      <c r="G745" s="80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</row>
    <row r="746" spans="1:78" ht="15" hidden="1" customHeight="1">
      <c r="A746" s="61"/>
      <c r="B746" s="61"/>
      <c r="C746" s="61"/>
      <c r="D746" s="61"/>
      <c r="E746" s="80"/>
      <c r="F746" s="80"/>
      <c r="G746" s="80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  <c r="BT746" s="61"/>
      <c r="BU746" s="61"/>
      <c r="BV746" s="61"/>
      <c r="BW746" s="61"/>
      <c r="BX746" s="61"/>
      <c r="BY746" s="61"/>
      <c r="BZ746" s="61"/>
    </row>
    <row r="747" spans="1:78" ht="15" hidden="1" customHeight="1">
      <c r="A747" s="61"/>
      <c r="B747" s="61"/>
      <c r="C747" s="61"/>
      <c r="D747" s="61"/>
      <c r="E747" s="80"/>
      <c r="F747" s="80"/>
      <c r="G747" s="80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1"/>
      <c r="BS747" s="61"/>
      <c r="BT747" s="61"/>
      <c r="BU747" s="61"/>
      <c r="BV747" s="61"/>
      <c r="BW747" s="61"/>
      <c r="BX747" s="61"/>
      <c r="BY747" s="61"/>
      <c r="BZ747" s="61"/>
    </row>
    <row r="748" spans="1:78" ht="15" hidden="1" customHeight="1">
      <c r="A748" s="61"/>
      <c r="B748" s="61"/>
      <c r="C748" s="61"/>
      <c r="D748" s="61"/>
      <c r="E748" s="80"/>
      <c r="F748" s="80"/>
      <c r="G748" s="80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  <c r="BT748" s="61"/>
      <c r="BU748" s="61"/>
      <c r="BV748" s="61"/>
      <c r="BW748" s="61"/>
      <c r="BX748" s="61"/>
      <c r="BY748" s="61"/>
      <c r="BZ748" s="61"/>
    </row>
    <row r="749" spans="1:78" ht="15" hidden="1" customHeight="1">
      <c r="A749" s="61"/>
      <c r="B749" s="61"/>
      <c r="C749" s="61"/>
      <c r="D749" s="61"/>
      <c r="E749" s="80"/>
      <c r="F749" s="80"/>
      <c r="G749" s="80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  <c r="BT749" s="61"/>
      <c r="BU749" s="61"/>
      <c r="BV749" s="61"/>
      <c r="BW749" s="61"/>
      <c r="BX749" s="61"/>
      <c r="BY749" s="61"/>
      <c r="BZ749" s="61"/>
    </row>
    <row r="750" spans="1:78" ht="15" hidden="1" customHeight="1">
      <c r="A750" s="61"/>
      <c r="B750" s="61"/>
      <c r="C750" s="61"/>
      <c r="D750" s="61"/>
      <c r="E750" s="80"/>
      <c r="F750" s="80"/>
      <c r="G750" s="80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  <c r="BT750" s="61"/>
      <c r="BU750" s="61"/>
      <c r="BV750" s="61"/>
      <c r="BW750" s="61"/>
      <c r="BX750" s="61"/>
      <c r="BY750" s="61"/>
      <c r="BZ750" s="61"/>
    </row>
    <row r="751" spans="1:78" ht="15" hidden="1" customHeight="1">
      <c r="A751" s="61"/>
      <c r="B751" s="61"/>
      <c r="C751" s="61"/>
      <c r="D751" s="61"/>
      <c r="E751" s="80"/>
      <c r="F751" s="80"/>
      <c r="G751" s="80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  <c r="BT751" s="61"/>
      <c r="BU751" s="61"/>
      <c r="BV751" s="61"/>
      <c r="BW751" s="61"/>
      <c r="BX751" s="61"/>
      <c r="BY751" s="61"/>
      <c r="BZ751" s="61"/>
    </row>
    <row r="752" spans="1:78" ht="15" hidden="1" customHeight="1">
      <c r="A752" s="61"/>
      <c r="B752" s="61"/>
      <c r="C752" s="61"/>
      <c r="D752" s="61"/>
      <c r="E752" s="80"/>
      <c r="F752" s="80"/>
      <c r="G752" s="80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</row>
    <row r="753" spans="1:78" ht="15" hidden="1" customHeight="1">
      <c r="A753" s="61"/>
      <c r="B753" s="61"/>
      <c r="C753" s="61"/>
      <c r="D753" s="61"/>
      <c r="E753" s="80"/>
      <c r="F753" s="80"/>
      <c r="G753" s="80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  <c r="BT753" s="61"/>
      <c r="BU753" s="61"/>
      <c r="BV753" s="61"/>
      <c r="BW753" s="61"/>
      <c r="BX753" s="61"/>
      <c r="BY753" s="61"/>
      <c r="BZ753" s="61"/>
    </row>
    <row r="754" spans="1:78" ht="15" hidden="1" customHeight="1">
      <c r="A754" s="61"/>
      <c r="B754" s="61"/>
      <c r="C754" s="61"/>
      <c r="D754" s="61"/>
      <c r="E754" s="80"/>
      <c r="F754" s="80"/>
      <c r="G754" s="80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1"/>
      <c r="BS754" s="61"/>
      <c r="BT754" s="61"/>
      <c r="BU754" s="61"/>
      <c r="BV754" s="61"/>
      <c r="BW754" s="61"/>
      <c r="BX754" s="61"/>
      <c r="BY754" s="61"/>
      <c r="BZ754" s="61"/>
    </row>
    <row r="755" spans="1:78" ht="15" hidden="1" customHeight="1">
      <c r="A755" s="61"/>
      <c r="B755" s="61"/>
      <c r="C755" s="61"/>
      <c r="D755" s="61"/>
      <c r="E755" s="80"/>
      <c r="F755" s="80"/>
      <c r="G755" s="80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1"/>
      <c r="BS755" s="61"/>
      <c r="BT755" s="61"/>
      <c r="BU755" s="61"/>
      <c r="BV755" s="61"/>
      <c r="BW755" s="61"/>
      <c r="BX755" s="61"/>
      <c r="BY755" s="61"/>
      <c r="BZ755" s="61"/>
    </row>
    <row r="756" spans="1:78" ht="15" hidden="1" customHeight="1">
      <c r="A756" s="61"/>
      <c r="B756" s="61"/>
      <c r="C756" s="61"/>
      <c r="D756" s="61"/>
      <c r="E756" s="80"/>
      <c r="F756" s="80"/>
      <c r="G756" s="80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  <c r="BT756" s="61"/>
      <c r="BU756" s="61"/>
      <c r="BV756" s="61"/>
      <c r="BW756" s="61"/>
      <c r="BX756" s="61"/>
      <c r="BY756" s="61"/>
      <c r="BZ756" s="61"/>
    </row>
    <row r="757" spans="1:78" ht="15" hidden="1" customHeight="1">
      <c r="A757" s="61"/>
      <c r="B757" s="61"/>
      <c r="C757" s="61"/>
      <c r="D757" s="61"/>
      <c r="E757" s="80"/>
      <c r="F757" s="80"/>
      <c r="G757" s="80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1"/>
      <c r="BS757" s="61"/>
      <c r="BT757" s="61"/>
      <c r="BU757" s="61"/>
      <c r="BV757" s="61"/>
      <c r="BW757" s="61"/>
      <c r="BX757" s="61"/>
      <c r="BY757" s="61"/>
      <c r="BZ757" s="61"/>
    </row>
    <row r="758" spans="1:78" ht="15" hidden="1" customHeight="1">
      <c r="A758" s="61"/>
      <c r="B758" s="61"/>
      <c r="C758" s="61"/>
      <c r="D758" s="61"/>
      <c r="E758" s="80"/>
      <c r="F758" s="80"/>
      <c r="G758" s="80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1"/>
      <c r="BS758" s="61"/>
      <c r="BT758" s="61"/>
      <c r="BU758" s="61"/>
      <c r="BV758" s="61"/>
      <c r="BW758" s="61"/>
      <c r="BX758" s="61"/>
      <c r="BY758" s="61"/>
      <c r="BZ758" s="61"/>
    </row>
    <row r="759" spans="1:78" ht="15" hidden="1" customHeight="1">
      <c r="A759" s="61"/>
      <c r="B759" s="61"/>
      <c r="C759" s="61"/>
      <c r="D759" s="61"/>
      <c r="E759" s="80"/>
      <c r="F759" s="80"/>
      <c r="G759" s="80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1"/>
      <c r="BS759" s="61"/>
      <c r="BT759" s="61"/>
      <c r="BU759" s="61"/>
      <c r="BV759" s="61"/>
      <c r="BW759" s="61"/>
      <c r="BX759" s="61"/>
      <c r="BY759" s="61"/>
      <c r="BZ759" s="61"/>
    </row>
    <row r="760" spans="1:78" ht="15" hidden="1" customHeight="1">
      <c r="A760" s="61"/>
      <c r="B760" s="61"/>
      <c r="C760" s="61"/>
      <c r="D760" s="61"/>
      <c r="E760" s="80"/>
      <c r="F760" s="80"/>
      <c r="G760" s="80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1"/>
      <c r="BS760" s="61"/>
      <c r="BT760" s="61"/>
      <c r="BU760" s="61"/>
      <c r="BV760" s="61"/>
      <c r="BW760" s="61"/>
      <c r="BX760" s="61"/>
      <c r="BY760" s="61"/>
      <c r="BZ760" s="61"/>
    </row>
    <row r="761" spans="1:78" ht="15" hidden="1" customHeight="1">
      <c r="A761" s="61"/>
      <c r="B761" s="61"/>
      <c r="C761" s="61"/>
      <c r="D761" s="61"/>
      <c r="E761" s="80"/>
      <c r="F761" s="80"/>
      <c r="G761" s="80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1"/>
      <c r="BS761" s="61"/>
      <c r="BT761" s="61"/>
      <c r="BU761" s="61"/>
      <c r="BV761" s="61"/>
      <c r="BW761" s="61"/>
      <c r="BX761" s="61"/>
      <c r="BY761" s="61"/>
      <c r="BZ761" s="61"/>
    </row>
    <row r="762" spans="1:78" ht="15" hidden="1" customHeight="1">
      <c r="A762" s="61"/>
      <c r="B762" s="61"/>
      <c r="C762" s="61"/>
      <c r="D762" s="61"/>
      <c r="E762" s="80"/>
      <c r="F762" s="80"/>
      <c r="G762" s="80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1"/>
      <c r="BS762" s="61"/>
      <c r="BT762" s="61"/>
      <c r="BU762" s="61"/>
      <c r="BV762" s="61"/>
      <c r="BW762" s="61"/>
      <c r="BX762" s="61"/>
      <c r="BY762" s="61"/>
      <c r="BZ762" s="61"/>
    </row>
    <row r="763" spans="1:78" ht="15" hidden="1" customHeight="1">
      <c r="A763" s="61"/>
      <c r="B763" s="61"/>
      <c r="C763" s="61"/>
      <c r="D763" s="61"/>
      <c r="E763" s="80"/>
      <c r="F763" s="80"/>
      <c r="G763" s="80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1"/>
      <c r="BS763" s="61"/>
      <c r="BT763" s="61"/>
      <c r="BU763" s="61"/>
      <c r="BV763" s="61"/>
      <c r="BW763" s="61"/>
      <c r="BX763" s="61"/>
      <c r="BY763" s="61"/>
      <c r="BZ763" s="61"/>
    </row>
    <row r="764" spans="1:78" ht="15" hidden="1" customHeight="1">
      <c r="A764" s="61"/>
      <c r="B764" s="61"/>
      <c r="C764" s="61"/>
      <c r="D764" s="61"/>
      <c r="E764" s="80"/>
      <c r="F764" s="80"/>
      <c r="G764" s="80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1"/>
      <c r="BS764" s="61"/>
      <c r="BT764" s="61"/>
      <c r="BU764" s="61"/>
      <c r="BV764" s="61"/>
      <c r="BW764" s="61"/>
      <c r="BX764" s="61"/>
      <c r="BY764" s="61"/>
      <c r="BZ764" s="61"/>
    </row>
    <row r="765" spans="1:78" ht="15" hidden="1" customHeight="1">
      <c r="A765" s="61"/>
      <c r="B765" s="61"/>
      <c r="C765" s="61"/>
      <c r="D765" s="61"/>
      <c r="E765" s="80"/>
      <c r="F765" s="80"/>
      <c r="G765" s="80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1"/>
      <c r="BS765" s="61"/>
      <c r="BT765" s="61"/>
      <c r="BU765" s="61"/>
      <c r="BV765" s="61"/>
      <c r="BW765" s="61"/>
      <c r="BX765" s="61"/>
      <c r="BY765" s="61"/>
      <c r="BZ765" s="61"/>
    </row>
    <row r="766" spans="1:78" ht="15" hidden="1" customHeight="1">
      <c r="A766" s="61"/>
      <c r="B766" s="61"/>
      <c r="C766" s="61"/>
      <c r="D766" s="61"/>
      <c r="E766" s="80"/>
      <c r="F766" s="80"/>
      <c r="G766" s="80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1"/>
      <c r="BS766" s="61"/>
      <c r="BT766" s="61"/>
      <c r="BU766" s="61"/>
      <c r="BV766" s="61"/>
      <c r="BW766" s="61"/>
      <c r="BX766" s="61"/>
      <c r="BY766" s="61"/>
      <c r="BZ766" s="61"/>
    </row>
    <row r="767" spans="1:78" ht="15" hidden="1" customHeight="1">
      <c r="A767" s="61"/>
      <c r="B767" s="61"/>
      <c r="C767" s="61"/>
      <c r="D767" s="61"/>
      <c r="E767" s="80"/>
      <c r="F767" s="80"/>
      <c r="G767" s="80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1"/>
      <c r="BS767" s="61"/>
      <c r="BT767" s="61"/>
      <c r="BU767" s="61"/>
      <c r="BV767" s="61"/>
      <c r="BW767" s="61"/>
      <c r="BX767" s="61"/>
      <c r="BY767" s="61"/>
      <c r="BZ767" s="61"/>
    </row>
    <row r="768" spans="1:78" ht="15" hidden="1" customHeight="1">
      <c r="A768" s="61"/>
      <c r="B768" s="61"/>
      <c r="C768" s="61"/>
      <c r="D768" s="61"/>
      <c r="E768" s="80"/>
      <c r="F768" s="80"/>
      <c r="G768" s="80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  <c r="BT768" s="61"/>
      <c r="BU768" s="61"/>
      <c r="BV768" s="61"/>
      <c r="BW768" s="61"/>
      <c r="BX768" s="61"/>
      <c r="BY768" s="61"/>
      <c r="BZ768" s="61"/>
    </row>
    <row r="769" spans="1:78" ht="15" hidden="1" customHeight="1">
      <c r="A769" s="61"/>
      <c r="B769" s="61"/>
      <c r="C769" s="61"/>
      <c r="D769" s="61"/>
      <c r="E769" s="80"/>
      <c r="F769" s="80"/>
      <c r="G769" s="80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  <c r="BT769" s="61"/>
      <c r="BU769" s="61"/>
      <c r="BV769" s="61"/>
      <c r="BW769" s="61"/>
      <c r="BX769" s="61"/>
      <c r="BY769" s="61"/>
      <c r="BZ769" s="61"/>
    </row>
    <row r="770" spans="1:78" ht="15" hidden="1" customHeight="1">
      <c r="A770" s="61"/>
      <c r="B770" s="61"/>
      <c r="C770" s="61"/>
      <c r="D770" s="61"/>
      <c r="E770" s="80"/>
      <c r="F770" s="80"/>
      <c r="G770" s="80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1"/>
      <c r="BS770" s="61"/>
      <c r="BT770" s="61"/>
      <c r="BU770" s="61"/>
      <c r="BV770" s="61"/>
      <c r="BW770" s="61"/>
      <c r="BX770" s="61"/>
      <c r="BY770" s="61"/>
      <c r="BZ770" s="61"/>
    </row>
    <row r="771" spans="1:78" ht="15" hidden="1" customHeight="1">
      <c r="A771" s="61"/>
      <c r="B771" s="61"/>
      <c r="C771" s="61"/>
      <c r="D771" s="61"/>
      <c r="E771" s="80"/>
      <c r="F771" s="80"/>
      <c r="G771" s="80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1"/>
      <c r="BS771" s="61"/>
      <c r="BT771" s="61"/>
      <c r="BU771" s="61"/>
      <c r="BV771" s="61"/>
      <c r="BW771" s="61"/>
      <c r="BX771" s="61"/>
      <c r="BY771" s="61"/>
      <c r="BZ771" s="61"/>
    </row>
    <row r="772" spans="1:78" ht="15" hidden="1" customHeight="1">
      <c r="A772" s="61"/>
      <c r="B772" s="61"/>
      <c r="C772" s="61"/>
      <c r="D772" s="61"/>
      <c r="E772" s="80"/>
      <c r="F772" s="80"/>
      <c r="G772" s="80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1"/>
      <c r="BS772" s="61"/>
      <c r="BT772" s="61"/>
      <c r="BU772" s="61"/>
      <c r="BV772" s="61"/>
      <c r="BW772" s="61"/>
      <c r="BX772" s="61"/>
      <c r="BY772" s="61"/>
      <c r="BZ772" s="61"/>
    </row>
    <row r="773" spans="1:78" ht="15" hidden="1" customHeight="1">
      <c r="A773" s="61"/>
      <c r="B773" s="61"/>
      <c r="C773" s="61"/>
      <c r="D773" s="61"/>
      <c r="E773" s="80"/>
      <c r="F773" s="80"/>
      <c r="G773" s="80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1"/>
      <c r="BS773" s="61"/>
      <c r="BT773" s="61"/>
      <c r="BU773" s="61"/>
      <c r="BV773" s="61"/>
      <c r="BW773" s="61"/>
      <c r="BX773" s="61"/>
      <c r="BY773" s="61"/>
      <c r="BZ773" s="61"/>
    </row>
    <row r="774" spans="1:78" ht="15" hidden="1" customHeight="1">
      <c r="A774" s="61"/>
      <c r="B774" s="61"/>
      <c r="C774" s="61"/>
      <c r="D774" s="61"/>
      <c r="E774" s="80"/>
      <c r="F774" s="80"/>
      <c r="G774" s="80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  <c r="BT774" s="61"/>
      <c r="BU774" s="61"/>
      <c r="BV774" s="61"/>
      <c r="BW774" s="61"/>
      <c r="BX774" s="61"/>
      <c r="BY774" s="61"/>
      <c r="BZ774" s="61"/>
    </row>
    <row r="775" spans="1:78" ht="15" hidden="1" customHeight="1">
      <c r="A775" s="61"/>
      <c r="B775" s="61"/>
      <c r="C775" s="61"/>
      <c r="D775" s="61"/>
      <c r="E775" s="80"/>
      <c r="F775" s="80"/>
      <c r="G775" s="80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1"/>
      <c r="BS775" s="61"/>
      <c r="BT775" s="61"/>
      <c r="BU775" s="61"/>
      <c r="BV775" s="61"/>
      <c r="BW775" s="61"/>
      <c r="BX775" s="61"/>
      <c r="BY775" s="61"/>
      <c r="BZ775" s="61"/>
    </row>
    <row r="776" spans="1:78" ht="15" hidden="1" customHeight="1">
      <c r="A776" s="61"/>
      <c r="B776" s="61"/>
      <c r="C776" s="61"/>
      <c r="D776" s="61"/>
      <c r="E776" s="80"/>
      <c r="F776" s="80"/>
      <c r="G776" s="80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1"/>
      <c r="BS776" s="61"/>
      <c r="BT776" s="61"/>
      <c r="BU776" s="61"/>
      <c r="BV776" s="61"/>
      <c r="BW776" s="61"/>
      <c r="BX776" s="61"/>
      <c r="BY776" s="61"/>
      <c r="BZ776" s="61"/>
    </row>
    <row r="777" spans="1:78" ht="15" hidden="1" customHeight="1">
      <c r="A777" s="61"/>
      <c r="B777" s="61"/>
      <c r="C777" s="61"/>
      <c r="D777" s="61"/>
      <c r="E777" s="80"/>
      <c r="F777" s="80"/>
      <c r="G777" s="80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1"/>
      <c r="BS777" s="61"/>
      <c r="BT777" s="61"/>
      <c r="BU777" s="61"/>
      <c r="BV777" s="61"/>
      <c r="BW777" s="61"/>
      <c r="BX777" s="61"/>
      <c r="BY777" s="61"/>
      <c r="BZ777" s="61"/>
    </row>
    <row r="778" spans="1:78" ht="15" hidden="1" customHeight="1">
      <c r="A778" s="61"/>
      <c r="B778" s="61"/>
      <c r="C778" s="61"/>
      <c r="D778" s="61"/>
      <c r="E778" s="80"/>
      <c r="F778" s="80"/>
      <c r="G778" s="80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1"/>
      <c r="BS778" s="61"/>
      <c r="BT778" s="61"/>
      <c r="BU778" s="61"/>
      <c r="BV778" s="61"/>
      <c r="BW778" s="61"/>
      <c r="BX778" s="61"/>
      <c r="BY778" s="61"/>
      <c r="BZ778" s="61"/>
    </row>
    <row r="779" spans="1:78" ht="15" hidden="1" customHeight="1">
      <c r="A779" s="61"/>
      <c r="B779" s="61"/>
      <c r="C779" s="61"/>
      <c r="D779" s="61"/>
      <c r="E779" s="80"/>
      <c r="F779" s="80"/>
      <c r="G779" s="80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  <c r="BT779" s="61"/>
      <c r="BU779" s="61"/>
      <c r="BV779" s="61"/>
      <c r="BW779" s="61"/>
      <c r="BX779" s="61"/>
      <c r="BY779" s="61"/>
      <c r="BZ779" s="61"/>
    </row>
    <row r="780" spans="1:78" ht="15" hidden="1" customHeight="1">
      <c r="A780" s="61"/>
      <c r="B780" s="61"/>
      <c r="C780" s="61"/>
      <c r="D780" s="61"/>
      <c r="E780" s="80"/>
      <c r="F780" s="80"/>
      <c r="G780" s="80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1"/>
      <c r="BS780" s="61"/>
      <c r="BT780" s="61"/>
      <c r="BU780" s="61"/>
      <c r="BV780" s="61"/>
      <c r="BW780" s="61"/>
      <c r="BX780" s="61"/>
      <c r="BY780" s="61"/>
      <c r="BZ780" s="61"/>
    </row>
    <row r="781" spans="1:78" ht="15" hidden="1" customHeight="1">
      <c r="A781" s="61"/>
      <c r="B781" s="61"/>
      <c r="C781" s="61"/>
      <c r="D781" s="61"/>
      <c r="E781" s="80"/>
      <c r="F781" s="80"/>
      <c r="G781" s="80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1"/>
      <c r="BS781" s="61"/>
      <c r="BT781" s="61"/>
      <c r="BU781" s="61"/>
      <c r="BV781" s="61"/>
      <c r="BW781" s="61"/>
      <c r="BX781" s="61"/>
      <c r="BY781" s="61"/>
      <c r="BZ781" s="61"/>
    </row>
    <row r="782" spans="1:78" ht="15" hidden="1" customHeight="1">
      <c r="A782" s="61"/>
      <c r="B782" s="61"/>
      <c r="C782" s="61"/>
      <c r="D782" s="61"/>
      <c r="E782" s="80"/>
      <c r="F782" s="80"/>
      <c r="G782" s="80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1"/>
      <c r="BS782" s="61"/>
      <c r="BT782" s="61"/>
      <c r="BU782" s="61"/>
      <c r="BV782" s="61"/>
      <c r="BW782" s="61"/>
      <c r="BX782" s="61"/>
      <c r="BY782" s="61"/>
      <c r="BZ782" s="61"/>
    </row>
    <row r="783" spans="1:78" ht="15" hidden="1" customHeight="1">
      <c r="A783" s="61"/>
      <c r="B783" s="61"/>
      <c r="C783" s="61"/>
      <c r="D783" s="61"/>
      <c r="E783" s="80"/>
      <c r="F783" s="80"/>
      <c r="G783" s="80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</row>
    <row r="784" spans="1:78" ht="15" hidden="1" customHeight="1">
      <c r="A784" s="61"/>
      <c r="B784" s="61"/>
      <c r="C784" s="61"/>
      <c r="D784" s="61"/>
      <c r="E784" s="80"/>
      <c r="F784" s="80"/>
      <c r="G784" s="80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  <c r="BT784" s="61"/>
      <c r="BU784" s="61"/>
      <c r="BV784" s="61"/>
      <c r="BW784" s="61"/>
      <c r="BX784" s="61"/>
      <c r="BY784" s="61"/>
      <c r="BZ784" s="61"/>
    </row>
    <row r="785" spans="1:78" ht="15" hidden="1" customHeight="1">
      <c r="A785" s="61"/>
      <c r="B785" s="61"/>
      <c r="C785" s="61"/>
      <c r="D785" s="61"/>
      <c r="E785" s="80"/>
      <c r="F785" s="80"/>
      <c r="G785" s="80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1"/>
      <c r="BS785" s="61"/>
      <c r="BT785" s="61"/>
      <c r="BU785" s="61"/>
      <c r="BV785" s="61"/>
      <c r="BW785" s="61"/>
      <c r="BX785" s="61"/>
      <c r="BY785" s="61"/>
      <c r="BZ785" s="61"/>
    </row>
    <row r="786" spans="1:78" ht="15" hidden="1" customHeight="1">
      <c r="A786" s="61"/>
      <c r="B786" s="61"/>
      <c r="C786" s="61"/>
      <c r="D786" s="61"/>
      <c r="E786" s="80"/>
      <c r="F786" s="80"/>
      <c r="G786" s="80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1"/>
      <c r="BS786" s="61"/>
      <c r="BT786" s="61"/>
      <c r="BU786" s="61"/>
      <c r="BV786" s="61"/>
      <c r="BW786" s="61"/>
      <c r="BX786" s="61"/>
      <c r="BY786" s="61"/>
      <c r="BZ786" s="61"/>
    </row>
    <row r="787" spans="1:78" ht="15" hidden="1" customHeight="1">
      <c r="A787" s="61"/>
      <c r="B787" s="61"/>
      <c r="C787" s="61"/>
      <c r="D787" s="61"/>
      <c r="E787" s="80"/>
      <c r="F787" s="80"/>
      <c r="G787" s="80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1"/>
      <c r="BS787" s="61"/>
      <c r="BT787" s="61"/>
      <c r="BU787" s="61"/>
      <c r="BV787" s="61"/>
      <c r="BW787" s="61"/>
      <c r="BX787" s="61"/>
      <c r="BY787" s="61"/>
      <c r="BZ787" s="61"/>
    </row>
    <row r="788" spans="1:78" ht="15" hidden="1" customHeight="1">
      <c r="A788" s="61"/>
      <c r="B788" s="61"/>
      <c r="C788" s="61"/>
      <c r="D788" s="61"/>
      <c r="E788" s="80"/>
      <c r="F788" s="80"/>
      <c r="G788" s="80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1"/>
      <c r="BS788" s="61"/>
      <c r="BT788" s="61"/>
      <c r="BU788" s="61"/>
      <c r="BV788" s="61"/>
      <c r="BW788" s="61"/>
      <c r="BX788" s="61"/>
      <c r="BY788" s="61"/>
      <c r="BZ788" s="61"/>
    </row>
    <row r="789" spans="1:78" ht="15" hidden="1" customHeight="1">
      <c r="A789" s="61"/>
      <c r="B789" s="61"/>
      <c r="C789" s="61"/>
      <c r="D789" s="61"/>
      <c r="E789" s="80"/>
      <c r="F789" s="80"/>
      <c r="G789" s="80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1"/>
      <c r="BS789" s="61"/>
      <c r="BT789" s="61"/>
      <c r="BU789" s="61"/>
      <c r="BV789" s="61"/>
      <c r="BW789" s="61"/>
      <c r="BX789" s="61"/>
      <c r="BY789" s="61"/>
      <c r="BZ789" s="61"/>
    </row>
    <row r="790" spans="1:78" ht="15" hidden="1" customHeight="1">
      <c r="A790" s="61"/>
      <c r="B790" s="61"/>
      <c r="C790" s="61"/>
      <c r="D790" s="61"/>
      <c r="E790" s="80"/>
      <c r="F790" s="80"/>
      <c r="G790" s="80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  <c r="BT790" s="61"/>
      <c r="BU790" s="61"/>
      <c r="BV790" s="61"/>
      <c r="BW790" s="61"/>
      <c r="BX790" s="61"/>
      <c r="BY790" s="61"/>
      <c r="BZ790" s="61"/>
    </row>
    <row r="791" spans="1:78" ht="15" hidden="1" customHeight="1">
      <c r="A791" s="61"/>
      <c r="B791" s="61"/>
      <c r="C791" s="61"/>
      <c r="D791" s="61"/>
      <c r="E791" s="80"/>
      <c r="F791" s="80"/>
      <c r="G791" s="80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1"/>
      <c r="BS791" s="61"/>
      <c r="BT791" s="61"/>
      <c r="BU791" s="61"/>
      <c r="BV791" s="61"/>
      <c r="BW791" s="61"/>
      <c r="BX791" s="61"/>
      <c r="BY791" s="61"/>
      <c r="BZ791" s="61"/>
    </row>
    <row r="792" spans="1:78" ht="15" hidden="1" customHeight="1">
      <c r="A792" s="61"/>
      <c r="B792" s="61"/>
      <c r="C792" s="61"/>
      <c r="D792" s="61"/>
      <c r="E792" s="80"/>
      <c r="F792" s="80"/>
      <c r="G792" s="80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1"/>
      <c r="BS792" s="61"/>
      <c r="BT792" s="61"/>
      <c r="BU792" s="61"/>
      <c r="BV792" s="61"/>
      <c r="BW792" s="61"/>
      <c r="BX792" s="61"/>
      <c r="BY792" s="61"/>
      <c r="BZ792" s="61"/>
    </row>
    <row r="793" spans="1:78" ht="15" hidden="1" customHeight="1">
      <c r="A793" s="61"/>
      <c r="B793" s="61"/>
      <c r="C793" s="61"/>
      <c r="D793" s="61"/>
      <c r="E793" s="80"/>
      <c r="F793" s="80"/>
      <c r="G793" s="80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1"/>
      <c r="BS793" s="61"/>
      <c r="BT793" s="61"/>
      <c r="BU793" s="61"/>
      <c r="BV793" s="61"/>
      <c r="BW793" s="61"/>
      <c r="BX793" s="61"/>
      <c r="BY793" s="61"/>
      <c r="BZ793" s="61"/>
    </row>
    <row r="794" spans="1:78" ht="15" hidden="1" customHeight="1">
      <c r="A794" s="61"/>
      <c r="B794" s="61"/>
      <c r="C794" s="61"/>
      <c r="D794" s="61"/>
      <c r="E794" s="80"/>
      <c r="F794" s="80"/>
      <c r="G794" s="80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1"/>
      <c r="BS794" s="61"/>
      <c r="BT794" s="61"/>
      <c r="BU794" s="61"/>
      <c r="BV794" s="61"/>
      <c r="BW794" s="61"/>
      <c r="BX794" s="61"/>
      <c r="BY794" s="61"/>
      <c r="BZ794" s="61"/>
    </row>
    <row r="795" spans="1:78" ht="15" hidden="1" customHeight="1">
      <c r="A795" s="61"/>
      <c r="B795" s="61"/>
      <c r="C795" s="61"/>
      <c r="D795" s="61"/>
      <c r="E795" s="80"/>
      <c r="F795" s="80"/>
      <c r="G795" s="80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1"/>
      <c r="BS795" s="61"/>
      <c r="BT795" s="61"/>
      <c r="BU795" s="61"/>
      <c r="BV795" s="61"/>
      <c r="BW795" s="61"/>
      <c r="BX795" s="61"/>
      <c r="BY795" s="61"/>
      <c r="BZ795" s="61"/>
    </row>
    <row r="796" spans="1:78" ht="15" hidden="1" customHeight="1">
      <c r="A796" s="61"/>
      <c r="B796" s="61"/>
      <c r="C796" s="61"/>
      <c r="D796" s="61"/>
      <c r="E796" s="80"/>
      <c r="F796" s="80"/>
      <c r="G796" s="80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1"/>
      <c r="BS796" s="61"/>
      <c r="BT796" s="61"/>
      <c r="BU796" s="61"/>
      <c r="BV796" s="61"/>
      <c r="BW796" s="61"/>
      <c r="BX796" s="61"/>
      <c r="BY796" s="61"/>
      <c r="BZ796" s="61"/>
    </row>
    <row r="797" spans="1:78" ht="15" hidden="1" customHeight="1">
      <c r="A797" s="61"/>
      <c r="B797" s="61"/>
      <c r="C797" s="61"/>
      <c r="D797" s="61"/>
      <c r="E797" s="80"/>
      <c r="F797" s="80"/>
      <c r="G797" s="80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1"/>
      <c r="BS797" s="61"/>
      <c r="BT797" s="61"/>
      <c r="BU797" s="61"/>
      <c r="BV797" s="61"/>
      <c r="BW797" s="61"/>
      <c r="BX797" s="61"/>
      <c r="BY797" s="61"/>
      <c r="BZ797" s="61"/>
    </row>
    <row r="798" spans="1:78" ht="15" hidden="1" customHeight="1">
      <c r="A798" s="61"/>
      <c r="B798" s="61"/>
      <c r="C798" s="61"/>
      <c r="D798" s="61"/>
      <c r="E798" s="80"/>
      <c r="F798" s="80"/>
      <c r="G798" s="80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  <c r="BT798" s="61"/>
      <c r="BU798" s="61"/>
      <c r="BV798" s="61"/>
      <c r="BW798" s="61"/>
      <c r="BX798" s="61"/>
      <c r="BY798" s="61"/>
      <c r="BZ798" s="61"/>
    </row>
    <row r="799" spans="1:78" ht="15" hidden="1" customHeight="1">
      <c r="A799" s="61"/>
      <c r="B799" s="61"/>
      <c r="C799" s="61"/>
      <c r="D799" s="61"/>
      <c r="E799" s="80"/>
      <c r="F799" s="80"/>
      <c r="G799" s="80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  <c r="BT799" s="61"/>
      <c r="BU799" s="61"/>
      <c r="BV799" s="61"/>
      <c r="BW799" s="61"/>
      <c r="BX799" s="61"/>
      <c r="BY799" s="61"/>
      <c r="BZ799" s="61"/>
    </row>
    <row r="800" spans="1:78" ht="15" hidden="1" customHeight="1">
      <c r="A800" s="61"/>
      <c r="B800" s="61"/>
      <c r="C800" s="61"/>
      <c r="D800" s="61"/>
      <c r="E800" s="80"/>
      <c r="F800" s="80"/>
      <c r="G800" s="80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1"/>
      <c r="BS800" s="61"/>
      <c r="BT800" s="61"/>
      <c r="BU800" s="61"/>
      <c r="BV800" s="61"/>
      <c r="BW800" s="61"/>
      <c r="BX800" s="61"/>
      <c r="BY800" s="61"/>
      <c r="BZ800" s="61"/>
    </row>
    <row r="801" spans="1:78" ht="15" hidden="1" customHeight="1">
      <c r="A801" s="61"/>
      <c r="B801" s="61"/>
      <c r="C801" s="61"/>
      <c r="D801" s="61"/>
      <c r="E801" s="80"/>
      <c r="F801" s="80"/>
      <c r="G801" s="80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1"/>
      <c r="BS801" s="61"/>
      <c r="BT801" s="61"/>
      <c r="BU801" s="61"/>
      <c r="BV801" s="61"/>
      <c r="BW801" s="61"/>
      <c r="BX801" s="61"/>
      <c r="BY801" s="61"/>
      <c r="BZ801" s="61"/>
    </row>
    <row r="802" spans="1:78" ht="15" hidden="1" customHeight="1">
      <c r="A802" s="61"/>
      <c r="B802" s="61"/>
      <c r="C802" s="61"/>
      <c r="D802" s="61"/>
      <c r="E802" s="80"/>
      <c r="F802" s="80"/>
      <c r="G802" s="80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1"/>
      <c r="BS802" s="61"/>
      <c r="BT802" s="61"/>
      <c r="BU802" s="61"/>
      <c r="BV802" s="61"/>
      <c r="BW802" s="61"/>
      <c r="BX802" s="61"/>
      <c r="BY802" s="61"/>
      <c r="BZ802" s="61"/>
    </row>
    <row r="803" spans="1:78" ht="15" hidden="1" customHeight="1">
      <c r="A803" s="61"/>
      <c r="B803" s="61"/>
      <c r="C803" s="61"/>
      <c r="D803" s="61"/>
      <c r="E803" s="80"/>
      <c r="F803" s="80"/>
      <c r="G803" s="80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1"/>
      <c r="BS803" s="61"/>
      <c r="BT803" s="61"/>
      <c r="BU803" s="61"/>
      <c r="BV803" s="61"/>
      <c r="BW803" s="61"/>
      <c r="BX803" s="61"/>
      <c r="BY803" s="61"/>
      <c r="BZ803" s="61"/>
    </row>
    <row r="804" spans="1:78" ht="15" hidden="1" customHeight="1">
      <c r="A804" s="61"/>
      <c r="B804" s="61"/>
      <c r="C804" s="61"/>
      <c r="D804" s="61"/>
      <c r="E804" s="80"/>
      <c r="F804" s="80"/>
      <c r="G804" s="80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1"/>
      <c r="BS804" s="61"/>
      <c r="BT804" s="61"/>
      <c r="BU804" s="61"/>
      <c r="BV804" s="61"/>
      <c r="BW804" s="61"/>
      <c r="BX804" s="61"/>
      <c r="BY804" s="61"/>
      <c r="BZ804" s="61"/>
    </row>
    <row r="805" spans="1:78" ht="15" hidden="1" customHeight="1">
      <c r="A805" s="61"/>
      <c r="B805" s="61"/>
      <c r="C805" s="61"/>
      <c r="D805" s="61"/>
      <c r="E805" s="80"/>
      <c r="F805" s="80"/>
      <c r="G805" s="80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1"/>
      <c r="BS805" s="61"/>
      <c r="BT805" s="61"/>
      <c r="BU805" s="61"/>
      <c r="BV805" s="61"/>
      <c r="BW805" s="61"/>
      <c r="BX805" s="61"/>
      <c r="BY805" s="61"/>
      <c r="BZ805" s="61"/>
    </row>
    <row r="806" spans="1:78" ht="15" hidden="1" customHeight="1">
      <c r="A806" s="61"/>
      <c r="B806" s="61"/>
      <c r="C806" s="61"/>
      <c r="D806" s="61"/>
      <c r="E806" s="80"/>
      <c r="F806" s="80"/>
      <c r="G806" s="80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1"/>
      <c r="BS806" s="61"/>
      <c r="BT806" s="61"/>
      <c r="BU806" s="61"/>
      <c r="BV806" s="61"/>
      <c r="BW806" s="61"/>
      <c r="BX806" s="61"/>
      <c r="BY806" s="61"/>
      <c r="BZ806" s="61"/>
    </row>
    <row r="807" spans="1:78" ht="15" hidden="1" customHeight="1">
      <c r="A807" s="61"/>
      <c r="B807" s="61"/>
      <c r="C807" s="61"/>
      <c r="D807" s="61"/>
      <c r="E807" s="80"/>
      <c r="F807" s="80"/>
      <c r="G807" s="80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</row>
    <row r="808" spans="1:78" ht="15" hidden="1" customHeight="1">
      <c r="A808" s="61"/>
      <c r="B808" s="61"/>
      <c r="C808" s="61"/>
      <c r="D808" s="61"/>
      <c r="E808" s="80"/>
      <c r="F808" s="80"/>
      <c r="G808" s="80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  <c r="BT808" s="61"/>
      <c r="BU808" s="61"/>
      <c r="BV808" s="61"/>
      <c r="BW808" s="61"/>
      <c r="BX808" s="61"/>
      <c r="BY808" s="61"/>
      <c r="BZ808" s="61"/>
    </row>
    <row r="809" spans="1:78" ht="15" hidden="1" customHeight="1">
      <c r="A809" s="61"/>
      <c r="B809" s="61"/>
      <c r="C809" s="61"/>
      <c r="D809" s="61"/>
      <c r="E809" s="80"/>
      <c r="F809" s="80"/>
      <c r="G809" s="80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1"/>
      <c r="BS809" s="61"/>
      <c r="BT809" s="61"/>
      <c r="BU809" s="61"/>
      <c r="BV809" s="61"/>
      <c r="BW809" s="61"/>
      <c r="BX809" s="61"/>
      <c r="BY809" s="61"/>
      <c r="BZ809" s="61"/>
    </row>
    <row r="810" spans="1:78" ht="15" hidden="1" customHeight="1">
      <c r="A810" s="61"/>
      <c r="B810" s="61"/>
      <c r="C810" s="61"/>
      <c r="D810" s="61"/>
      <c r="E810" s="80"/>
      <c r="F810" s="80"/>
      <c r="G810" s="80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1"/>
      <c r="BS810" s="61"/>
      <c r="BT810" s="61"/>
      <c r="BU810" s="61"/>
      <c r="BV810" s="61"/>
      <c r="BW810" s="61"/>
      <c r="BX810" s="61"/>
      <c r="BY810" s="61"/>
      <c r="BZ810" s="61"/>
    </row>
    <row r="811" spans="1:78" ht="15" hidden="1" customHeight="1">
      <c r="A811" s="61"/>
      <c r="B811" s="61"/>
      <c r="C811" s="61"/>
      <c r="D811" s="61"/>
      <c r="E811" s="80"/>
      <c r="F811" s="80"/>
      <c r="G811" s="80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1"/>
      <c r="BS811" s="61"/>
      <c r="BT811" s="61"/>
      <c r="BU811" s="61"/>
      <c r="BV811" s="61"/>
      <c r="BW811" s="61"/>
      <c r="BX811" s="61"/>
      <c r="BY811" s="61"/>
      <c r="BZ811" s="61"/>
    </row>
    <row r="812" spans="1:78" ht="15" hidden="1" customHeight="1">
      <c r="A812" s="61"/>
      <c r="B812" s="61"/>
      <c r="C812" s="61"/>
      <c r="D812" s="61"/>
      <c r="E812" s="80"/>
      <c r="F812" s="80"/>
      <c r="G812" s="80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  <c r="BT812" s="61"/>
      <c r="BU812" s="61"/>
      <c r="BV812" s="61"/>
      <c r="BW812" s="61"/>
      <c r="BX812" s="61"/>
      <c r="BY812" s="61"/>
      <c r="BZ812" s="61"/>
    </row>
    <row r="813" spans="1:78" ht="15" hidden="1" customHeight="1">
      <c r="A813" s="61"/>
      <c r="B813" s="61"/>
      <c r="C813" s="61"/>
      <c r="D813" s="61"/>
      <c r="E813" s="80"/>
      <c r="F813" s="80"/>
      <c r="G813" s="80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1"/>
      <c r="BS813" s="61"/>
      <c r="BT813" s="61"/>
      <c r="BU813" s="61"/>
      <c r="BV813" s="61"/>
      <c r="BW813" s="61"/>
      <c r="BX813" s="61"/>
      <c r="BY813" s="61"/>
      <c r="BZ813" s="61"/>
    </row>
    <row r="814" spans="1:78" ht="15" hidden="1" customHeight="1">
      <c r="A814" s="61"/>
      <c r="B814" s="61"/>
      <c r="C814" s="61"/>
      <c r="D814" s="61"/>
      <c r="E814" s="80"/>
      <c r="F814" s="80"/>
      <c r="G814" s="80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1"/>
      <c r="BS814" s="61"/>
      <c r="BT814" s="61"/>
      <c r="BU814" s="61"/>
      <c r="BV814" s="61"/>
      <c r="BW814" s="61"/>
      <c r="BX814" s="61"/>
      <c r="BY814" s="61"/>
      <c r="BZ814" s="61"/>
    </row>
    <row r="815" spans="1:78" ht="15" hidden="1" customHeight="1">
      <c r="A815" s="61"/>
      <c r="B815" s="61"/>
      <c r="C815" s="61"/>
      <c r="D815" s="61"/>
      <c r="E815" s="80"/>
      <c r="F815" s="80"/>
      <c r="G815" s="80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1"/>
      <c r="BS815" s="61"/>
      <c r="BT815" s="61"/>
      <c r="BU815" s="61"/>
      <c r="BV815" s="61"/>
      <c r="BW815" s="61"/>
      <c r="BX815" s="61"/>
      <c r="BY815" s="61"/>
      <c r="BZ815" s="61"/>
    </row>
    <row r="816" spans="1:78" ht="15" hidden="1" customHeight="1">
      <c r="A816" s="61"/>
      <c r="B816" s="61"/>
      <c r="C816" s="61"/>
      <c r="D816" s="61"/>
      <c r="E816" s="80"/>
      <c r="F816" s="80"/>
      <c r="G816" s="80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1"/>
      <c r="BS816" s="61"/>
      <c r="BT816" s="61"/>
      <c r="BU816" s="61"/>
      <c r="BV816" s="61"/>
      <c r="BW816" s="61"/>
      <c r="BX816" s="61"/>
      <c r="BY816" s="61"/>
      <c r="BZ816" s="61"/>
    </row>
    <row r="817" spans="1:78" ht="15" hidden="1" customHeight="1">
      <c r="A817" s="61"/>
      <c r="B817" s="61"/>
      <c r="C817" s="61"/>
      <c r="D817" s="61"/>
      <c r="E817" s="80"/>
      <c r="F817" s="80"/>
      <c r="G817" s="80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1"/>
      <c r="BS817" s="61"/>
      <c r="BT817" s="61"/>
      <c r="BU817" s="61"/>
      <c r="BV817" s="61"/>
      <c r="BW817" s="61"/>
      <c r="BX817" s="61"/>
      <c r="BY817" s="61"/>
      <c r="BZ817" s="61"/>
    </row>
    <row r="818" spans="1:78" ht="15" hidden="1" customHeight="1">
      <c r="A818" s="61"/>
      <c r="B818" s="61"/>
      <c r="C818" s="61"/>
      <c r="D818" s="61"/>
      <c r="E818" s="80"/>
      <c r="F818" s="80"/>
      <c r="G818" s="80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1"/>
      <c r="BS818" s="61"/>
      <c r="BT818" s="61"/>
      <c r="BU818" s="61"/>
      <c r="BV818" s="61"/>
      <c r="BW818" s="61"/>
      <c r="BX818" s="61"/>
      <c r="BY818" s="61"/>
      <c r="BZ818" s="61"/>
    </row>
    <row r="819" spans="1:78" ht="15" hidden="1" customHeight="1">
      <c r="A819" s="61"/>
      <c r="B819" s="61"/>
      <c r="C819" s="61"/>
      <c r="D819" s="61"/>
      <c r="E819" s="80"/>
      <c r="F819" s="80"/>
      <c r="G819" s="80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  <c r="BT819" s="61"/>
      <c r="BU819" s="61"/>
      <c r="BV819" s="61"/>
      <c r="BW819" s="61"/>
      <c r="BX819" s="61"/>
      <c r="BY819" s="61"/>
      <c r="BZ819" s="61"/>
    </row>
    <row r="820" spans="1:78" ht="15" hidden="1" customHeight="1">
      <c r="A820" s="61"/>
      <c r="B820" s="61"/>
      <c r="C820" s="61"/>
      <c r="D820" s="61"/>
      <c r="E820" s="80"/>
      <c r="F820" s="80"/>
      <c r="G820" s="80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  <c r="BT820" s="61"/>
      <c r="BU820" s="61"/>
      <c r="BV820" s="61"/>
      <c r="BW820" s="61"/>
      <c r="BX820" s="61"/>
      <c r="BY820" s="61"/>
      <c r="BZ820" s="61"/>
    </row>
    <row r="821" spans="1:78" ht="15" hidden="1" customHeight="1">
      <c r="A821" s="61"/>
      <c r="B821" s="61"/>
      <c r="C821" s="61"/>
      <c r="D821" s="61"/>
      <c r="E821" s="80"/>
      <c r="F821" s="80"/>
      <c r="G821" s="80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1"/>
      <c r="BS821" s="61"/>
      <c r="BT821" s="61"/>
      <c r="BU821" s="61"/>
      <c r="BV821" s="61"/>
      <c r="BW821" s="61"/>
      <c r="BX821" s="61"/>
      <c r="BY821" s="61"/>
      <c r="BZ821" s="61"/>
    </row>
    <row r="822" spans="1:78" ht="15" hidden="1" customHeight="1">
      <c r="A822" s="61"/>
      <c r="B822" s="61"/>
      <c r="C822" s="61"/>
      <c r="D822" s="61"/>
      <c r="E822" s="80"/>
      <c r="F822" s="80"/>
      <c r="G822" s="80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1"/>
      <c r="BS822" s="61"/>
      <c r="BT822" s="61"/>
      <c r="BU822" s="61"/>
      <c r="BV822" s="61"/>
      <c r="BW822" s="61"/>
      <c r="BX822" s="61"/>
      <c r="BY822" s="61"/>
      <c r="BZ822" s="61"/>
    </row>
    <row r="823" spans="1:78" ht="15" hidden="1" customHeight="1">
      <c r="A823" s="61"/>
      <c r="B823" s="61"/>
      <c r="C823" s="61"/>
      <c r="D823" s="61"/>
      <c r="E823" s="80"/>
      <c r="F823" s="80"/>
      <c r="G823" s="80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1"/>
      <c r="BS823" s="61"/>
      <c r="BT823" s="61"/>
      <c r="BU823" s="61"/>
      <c r="BV823" s="61"/>
      <c r="BW823" s="61"/>
      <c r="BX823" s="61"/>
      <c r="BY823" s="61"/>
      <c r="BZ823" s="61"/>
    </row>
    <row r="824" spans="1:78" ht="15" hidden="1" customHeight="1">
      <c r="A824" s="61"/>
      <c r="B824" s="61"/>
      <c r="C824" s="61"/>
      <c r="D824" s="61"/>
      <c r="E824" s="80"/>
      <c r="F824" s="80"/>
      <c r="G824" s="80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</row>
    <row r="825" spans="1:78" ht="15" hidden="1" customHeight="1">
      <c r="A825" s="61"/>
      <c r="B825" s="61"/>
      <c r="C825" s="61"/>
      <c r="D825" s="61"/>
      <c r="E825" s="80"/>
      <c r="F825" s="80"/>
      <c r="G825" s="80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1"/>
      <c r="BS825" s="61"/>
      <c r="BT825" s="61"/>
      <c r="BU825" s="61"/>
      <c r="BV825" s="61"/>
      <c r="BW825" s="61"/>
      <c r="BX825" s="61"/>
      <c r="BY825" s="61"/>
      <c r="BZ825" s="61"/>
    </row>
    <row r="826" spans="1:78" ht="15" hidden="1" customHeight="1">
      <c r="A826" s="61"/>
      <c r="B826" s="61"/>
      <c r="C826" s="61"/>
      <c r="D826" s="61"/>
      <c r="E826" s="80"/>
      <c r="F826" s="80"/>
      <c r="G826" s="80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1"/>
      <c r="BS826" s="61"/>
      <c r="BT826" s="61"/>
      <c r="BU826" s="61"/>
      <c r="BV826" s="61"/>
      <c r="BW826" s="61"/>
      <c r="BX826" s="61"/>
      <c r="BY826" s="61"/>
      <c r="BZ826" s="61"/>
    </row>
    <row r="827" spans="1:78" ht="15" hidden="1" customHeight="1">
      <c r="A827" s="61"/>
      <c r="B827" s="61"/>
      <c r="C827" s="61"/>
      <c r="D827" s="61"/>
      <c r="E827" s="80"/>
      <c r="F827" s="80"/>
      <c r="G827" s="80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1"/>
      <c r="BS827" s="61"/>
      <c r="BT827" s="61"/>
      <c r="BU827" s="61"/>
      <c r="BV827" s="61"/>
      <c r="BW827" s="61"/>
      <c r="BX827" s="61"/>
      <c r="BY827" s="61"/>
      <c r="BZ827" s="61"/>
    </row>
    <row r="828" spans="1:78" ht="15" hidden="1" customHeight="1">
      <c r="A828" s="61"/>
      <c r="B828" s="61"/>
      <c r="C828" s="61"/>
      <c r="D828" s="61"/>
      <c r="E828" s="80"/>
      <c r="F828" s="80"/>
      <c r="G828" s="80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1"/>
      <c r="BS828" s="61"/>
      <c r="BT828" s="61"/>
      <c r="BU828" s="61"/>
      <c r="BV828" s="61"/>
      <c r="BW828" s="61"/>
      <c r="BX828" s="61"/>
      <c r="BY828" s="61"/>
      <c r="BZ828" s="61"/>
    </row>
    <row r="829" spans="1:78" ht="15" hidden="1" customHeight="1">
      <c r="A829" s="61"/>
      <c r="B829" s="61"/>
      <c r="C829" s="61"/>
      <c r="D829" s="61"/>
      <c r="E829" s="80"/>
      <c r="F829" s="80"/>
      <c r="G829" s="80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1"/>
      <c r="BS829" s="61"/>
      <c r="BT829" s="61"/>
      <c r="BU829" s="61"/>
      <c r="BV829" s="61"/>
      <c r="BW829" s="61"/>
      <c r="BX829" s="61"/>
      <c r="BY829" s="61"/>
      <c r="BZ829" s="61"/>
    </row>
    <row r="830" spans="1:78" ht="15" hidden="1" customHeight="1">
      <c r="A830" s="61"/>
      <c r="B830" s="61"/>
      <c r="C830" s="61"/>
      <c r="D830" s="61"/>
      <c r="E830" s="80"/>
      <c r="F830" s="80"/>
      <c r="G830" s="80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1"/>
      <c r="BS830" s="61"/>
      <c r="BT830" s="61"/>
      <c r="BU830" s="61"/>
      <c r="BV830" s="61"/>
      <c r="BW830" s="61"/>
      <c r="BX830" s="61"/>
      <c r="BY830" s="61"/>
      <c r="BZ830" s="61"/>
    </row>
    <row r="831" spans="1:78" ht="15" hidden="1" customHeight="1">
      <c r="A831" s="61"/>
      <c r="B831" s="61"/>
      <c r="C831" s="61"/>
      <c r="D831" s="61"/>
      <c r="E831" s="80"/>
      <c r="F831" s="80"/>
      <c r="G831" s="80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1"/>
      <c r="BS831" s="61"/>
      <c r="BT831" s="61"/>
      <c r="BU831" s="61"/>
      <c r="BV831" s="61"/>
      <c r="BW831" s="61"/>
      <c r="BX831" s="61"/>
      <c r="BY831" s="61"/>
      <c r="BZ831" s="61"/>
    </row>
    <row r="832" spans="1:78" ht="15" hidden="1" customHeight="1">
      <c r="A832" s="61"/>
      <c r="B832" s="61"/>
      <c r="C832" s="61"/>
      <c r="D832" s="61"/>
      <c r="E832" s="80"/>
      <c r="F832" s="80"/>
      <c r="G832" s="80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1"/>
      <c r="BS832" s="61"/>
      <c r="BT832" s="61"/>
      <c r="BU832" s="61"/>
      <c r="BV832" s="61"/>
      <c r="BW832" s="61"/>
      <c r="BX832" s="61"/>
      <c r="BY832" s="61"/>
      <c r="BZ832" s="61"/>
    </row>
    <row r="833" spans="1:78" ht="15" hidden="1" customHeight="1">
      <c r="A833" s="61"/>
      <c r="B833" s="61"/>
      <c r="C833" s="61"/>
      <c r="D833" s="61"/>
      <c r="E833" s="80"/>
      <c r="F833" s="80"/>
      <c r="G833" s="80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1"/>
      <c r="BS833" s="61"/>
      <c r="BT833" s="61"/>
      <c r="BU833" s="61"/>
      <c r="BV833" s="61"/>
      <c r="BW833" s="61"/>
      <c r="BX833" s="61"/>
      <c r="BY833" s="61"/>
      <c r="BZ833" s="61"/>
    </row>
    <row r="834" spans="1:78" ht="15" hidden="1" customHeight="1">
      <c r="A834" s="61"/>
      <c r="B834" s="61"/>
      <c r="C834" s="61"/>
      <c r="D834" s="61"/>
      <c r="E834" s="80"/>
      <c r="F834" s="80"/>
      <c r="G834" s="80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1"/>
      <c r="BS834" s="61"/>
      <c r="BT834" s="61"/>
      <c r="BU834" s="61"/>
      <c r="BV834" s="61"/>
      <c r="BW834" s="61"/>
      <c r="BX834" s="61"/>
      <c r="BY834" s="61"/>
      <c r="BZ834" s="61"/>
    </row>
    <row r="835" spans="1:78" ht="15" hidden="1" customHeight="1">
      <c r="A835" s="61"/>
      <c r="B835" s="61"/>
      <c r="C835" s="61"/>
      <c r="D835" s="61"/>
      <c r="E835" s="80"/>
      <c r="F835" s="80"/>
      <c r="G835" s="80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1"/>
      <c r="BS835" s="61"/>
      <c r="BT835" s="61"/>
      <c r="BU835" s="61"/>
      <c r="BV835" s="61"/>
      <c r="BW835" s="61"/>
      <c r="BX835" s="61"/>
      <c r="BY835" s="61"/>
      <c r="BZ835" s="61"/>
    </row>
    <row r="836" spans="1:78" ht="15" hidden="1" customHeight="1">
      <c r="A836" s="61"/>
      <c r="B836" s="61"/>
      <c r="C836" s="61"/>
      <c r="D836" s="61"/>
      <c r="E836" s="80"/>
      <c r="F836" s="80"/>
      <c r="G836" s="80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1"/>
      <c r="BS836" s="61"/>
      <c r="BT836" s="61"/>
      <c r="BU836" s="61"/>
      <c r="BV836" s="61"/>
      <c r="BW836" s="61"/>
      <c r="BX836" s="61"/>
      <c r="BY836" s="61"/>
      <c r="BZ836" s="61"/>
    </row>
    <row r="837" spans="1:78" ht="15" hidden="1" customHeight="1">
      <c r="A837" s="61"/>
      <c r="B837" s="61"/>
      <c r="C837" s="61"/>
      <c r="D837" s="61"/>
      <c r="E837" s="80"/>
      <c r="F837" s="80"/>
      <c r="G837" s="80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1"/>
      <c r="BS837" s="61"/>
      <c r="BT837" s="61"/>
      <c r="BU837" s="61"/>
      <c r="BV837" s="61"/>
      <c r="BW837" s="61"/>
      <c r="BX837" s="61"/>
      <c r="BY837" s="61"/>
      <c r="BZ837" s="61"/>
    </row>
    <row r="838" spans="1:78" ht="15" hidden="1" customHeight="1">
      <c r="A838" s="61"/>
      <c r="B838" s="61"/>
      <c r="C838" s="61"/>
      <c r="D838" s="61"/>
      <c r="E838" s="80"/>
      <c r="F838" s="80"/>
      <c r="G838" s="80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1"/>
      <c r="BS838" s="61"/>
      <c r="BT838" s="61"/>
      <c r="BU838" s="61"/>
      <c r="BV838" s="61"/>
      <c r="BW838" s="61"/>
      <c r="BX838" s="61"/>
      <c r="BY838" s="61"/>
      <c r="BZ838" s="61"/>
    </row>
    <row r="839" spans="1:78" ht="15" hidden="1" customHeight="1">
      <c r="A839" s="61"/>
      <c r="B839" s="61"/>
      <c r="C839" s="61"/>
      <c r="D839" s="61"/>
      <c r="E839" s="80"/>
      <c r="F839" s="80"/>
      <c r="G839" s="80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1"/>
      <c r="BS839" s="61"/>
      <c r="BT839" s="61"/>
      <c r="BU839" s="61"/>
      <c r="BV839" s="61"/>
      <c r="BW839" s="61"/>
      <c r="BX839" s="61"/>
      <c r="BY839" s="61"/>
      <c r="BZ839" s="61"/>
    </row>
    <row r="840" spans="1:78" ht="15" hidden="1" customHeight="1">
      <c r="A840" s="61"/>
      <c r="B840" s="61"/>
      <c r="C840" s="61"/>
      <c r="D840" s="61"/>
      <c r="E840" s="80"/>
      <c r="F840" s="80"/>
      <c r="G840" s="80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1"/>
      <c r="BS840" s="61"/>
      <c r="BT840" s="61"/>
      <c r="BU840" s="61"/>
      <c r="BV840" s="61"/>
      <c r="BW840" s="61"/>
      <c r="BX840" s="61"/>
      <c r="BY840" s="61"/>
      <c r="BZ840" s="61"/>
    </row>
    <row r="841" spans="1:78" ht="15" hidden="1" customHeight="1">
      <c r="A841" s="61"/>
      <c r="B841" s="61"/>
      <c r="C841" s="61"/>
      <c r="D841" s="61"/>
      <c r="E841" s="80"/>
      <c r="F841" s="80"/>
      <c r="G841" s="80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1"/>
      <c r="BS841" s="61"/>
      <c r="BT841" s="61"/>
      <c r="BU841" s="61"/>
      <c r="BV841" s="61"/>
      <c r="BW841" s="61"/>
      <c r="BX841" s="61"/>
      <c r="BY841" s="61"/>
      <c r="BZ841" s="61"/>
    </row>
    <row r="842" spans="1:78" ht="15" hidden="1" customHeight="1">
      <c r="A842" s="61"/>
      <c r="B842" s="61"/>
      <c r="C842" s="61"/>
      <c r="D842" s="61"/>
      <c r="E842" s="80"/>
      <c r="F842" s="80"/>
      <c r="G842" s="80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  <c r="BJ842" s="61"/>
      <c r="BK842" s="61"/>
      <c r="BL842" s="61"/>
      <c r="BM842" s="61"/>
      <c r="BN842" s="61"/>
      <c r="BO842" s="61"/>
      <c r="BP842" s="61"/>
      <c r="BQ842" s="61"/>
      <c r="BR842" s="61"/>
      <c r="BS842" s="61"/>
      <c r="BT842" s="61"/>
      <c r="BU842" s="61"/>
      <c r="BV842" s="61"/>
      <c r="BW842" s="61"/>
      <c r="BX842" s="61"/>
      <c r="BY842" s="61"/>
      <c r="BZ842" s="61"/>
    </row>
    <row r="843" spans="1:78" ht="15" hidden="1" customHeight="1">
      <c r="A843" s="61"/>
      <c r="B843" s="61"/>
      <c r="C843" s="61"/>
      <c r="D843" s="61"/>
      <c r="E843" s="80"/>
      <c r="F843" s="80"/>
      <c r="G843" s="80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1"/>
      <c r="BS843" s="61"/>
      <c r="BT843" s="61"/>
      <c r="BU843" s="61"/>
      <c r="BV843" s="61"/>
      <c r="BW843" s="61"/>
      <c r="BX843" s="61"/>
      <c r="BY843" s="61"/>
      <c r="BZ843" s="61"/>
    </row>
    <row r="844" spans="1:78" ht="15" hidden="1" customHeight="1">
      <c r="A844" s="61"/>
      <c r="B844" s="61"/>
      <c r="C844" s="61"/>
      <c r="D844" s="61"/>
      <c r="E844" s="80"/>
      <c r="F844" s="80"/>
      <c r="G844" s="80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1"/>
      <c r="BS844" s="61"/>
      <c r="BT844" s="61"/>
      <c r="BU844" s="61"/>
      <c r="BV844" s="61"/>
      <c r="BW844" s="61"/>
      <c r="BX844" s="61"/>
      <c r="BY844" s="61"/>
      <c r="BZ844" s="61"/>
    </row>
    <row r="845" spans="1:78" ht="15" hidden="1" customHeight="1">
      <c r="A845" s="61"/>
      <c r="B845" s="61"/>
      <c r="C845" s="61"/>
      <c r="D845" s="61"/>
      <c r="E845" s="80"/>
      <c r="F845" s="80"/>
      <c r="G845" s="80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1"/>
      <c r="BS845" s="61"/>
      <c r="BT845" s="61"/>
      <c r="BU845" s="61"/>
      <c r="BV845" s="61"/>
      <c r="BW845" s="61"/>
      <c r="BX845" s="61"/>
      <c r="BY845" s="61"/>
      <c r="BZ845" s="61"/>
    </row>
    <row r="846" spans="1:78" ht="15" hidden="1" customHeight="1">
      <c r="A846" s="61"/>
      <c r="B846" s="61"/>
      <c r="C846" s="61"/>
      <c r="D846" s="61"/>
      <c r="E846" s="80"/>
      <c r="F846" s="80"/>
      <c r="G846" s="80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  <c r="BJ846" s="61"/>
      <c r="BK846" s="61"/>
      <c r="BL846" s="61"/>
      <c r="BM846" s="61"/>
      <c r="BN846" s="61"/>
      <c r="BO846" s="61"/>
      <c r="BP846" s="61"/>
      <c r="BQ846" s="61"/>
      <c r="BR846" s="61"/>
      <c r="BS846" s="61"/>
      <c r="BT846" s="61"/>
      <c r="BU846" s="61"/>
      <c r="BV846" s="61"/>
      <c r="BW846" s="61"/>
      <c r="BX846" s="61"/>
      <c r="BY846" s="61"/>
      <c r="BZ846" s="61"/>
    </row>
    <row r="847" spans="1:78" ht="15" hidden="1" customHeight="1">
      <c r="A847" s="61"/>
      <c r="B847" s="61"/>
      <c r="C847" s="61"/>
      <c r="D847" s="61"/>
      <c r="E847" s="80"/>
      <c r="F847" s="80"/>
      <c r="G847" s="80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1"/>
      <c r="BS847" s="61"/>
      <c r="BT847" s="61"/>
      <c r="BU847" s="61"/>
      <c r="BV847" s="61"/>
      <c r="BW847" s="61"/>
      <c r="BX847" s="61"/>
      <c r="BY847" s="61"/>
      <c r="BZ847" s="61"/>
    </row>
    <row r="848" spans="1:78" ht="15" hidden="1" customHeight="1">
      <c r="A848" s="61"/>
      <c r="B848" s="61"/>
      <c r="C848" s="61"/>
      <c r="D848" s="61"/>
      <c r="E848" s="80"/>
      <c r="F848" s="80"/>
      <c r="G848" s="80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1"/>
      <c r="BS848" s="61"/>
      <c r="BT848" s="61"/>
      <c r="BU848" s="61"/>
      <c r="BV848" s="61"/>
      <c r="BW848" s="61"/>
      <c r="BX848" s="61"/>
      <c r="BY848" s="61"/>
      <c r="BZ848" s="61"/>
    </row>
    <row r="849" spans="1:78" ht="15" hidden="1" customHeight="1">
      <c r="A849" s="61"/>
      <c r="B849" s="61"/>
      <c r="C849" s="61"/>
      <c r="D849" s="61"/>
      <c r="E849" s="80"/>
      <c r="F849" s="80"/>
      <c r="G849" s="80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1"/>
      <c r="BS849" s="61"/>
      <c r="BT849" s="61"/>
      <c r="BU849" s="61"/>
      <c r="BV849" s="61"/>
      <c r="BW849" s="61"/>
      <c r="BX849" s="61"/>
      <c r="BY849" s="61"/>
      <c r="BZ849" s="61"/>
    </row>
    <row r="850" spans="1:78" ht="15" hidden="1" customHeight="1">
      <c r="A850" s="61"/>
      <c r="B850" s="61"/>
      <c r="C850" s="61"/>
      <c r="D850" s="61"/>
      <c r="E850" s="80"/>
      <c r="F850" s="80"/>
      <c r="G850" s="80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1"/>
      <c r="BS850" s="61"/>
      <c r="BT850" s="61"/>
      <c r="BU850" s="61"/>
      <c r="BV850" s="61"/>
      <c r="BW850" s="61"/>
      <c r="BX850" s="61"/>
      <c r="BY850" s="61"/>
      <c r="BZ850" s="61"/>
    </row>
    <row r="851" spans="1:78" ht="15" hidden="1" customHeight="1">
      <c r="A851" s="61"/>
      <c r="B851" s="61"/>
      <c r="C851" s="61"/>
      <c r="D851" s="61"/>
      <c r="E851" s="80"/>
      <c r="F851" s="80"/>
      <c r="G851" s="80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1"/>
      <c r="BS851" s="61"/>
      <c r="BT851" s="61"/>
      <c r="BU851" s="61"/>
      <c r="BV851" s="61"/>
      <c r="BW851" s="61"/>
      <c r="BX851" s="61"/>
      <c r="BY851" s="61"/>
      <c r="BZ851" s="61"/>
    </row>
    <row r="852" spans="1:78" ht="15" hidden="1" customHeight="1">
      <c r="A852" s="61"/>
      <c r="B852" s="61"/>
      <c r="C852" s="61"/>
      <c r="D852" s="61"/>
      <c r="E852" s="80"/>
      <c r="F852" s="80"/>
      <c r="G852" s="80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1"/>
      <c r="BS852" s="61"/>
      <c r="BT852" s="61"/>
      <c r="BU852" s="61"/>
      <c r="BV852" s="61"/>
      <c r="BW852" s="61"/>
      <c r="BX852" s="61"/>
      <c r="BY852" s="61"/>
      <c r="BZ852" s="61"/>
    </row>
    <row r="853" spans="1:78" ht="15" hidden="1" customHeight="1">
      <c r="A853" s="61"/>
      <c r="B853" s="61"/>
      <c r="C853" s="61"/>
      <c r="D853" s="61"/>
      <c r="E853" s="80"/>
      <c r="F853" s="80"/>
      <c r="G853" s="80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1"/>
      <c r="BS853" s="61"/>
      <c r="BT853" s="61"/>
      <c r="BU853" s="61"/>
      <c r="BV853" s="61"/>
      <c r="BW853" s="61"/>
      <c r="BX853" s="61"/>
      <c r="BY853" s="61"/>
      <c r="BZ853" s="61"/>
    </row>
    <row r="854" spans="1:78" ht="15" hidden="1" customHeight="1">
      <c r="A854" s="61"/>
      <c r="B854" s="61"/>
      <c r="C854" s="61"/>
      <c r="D854" s="61"/>
      <c r="E854" s="80"/>
      <c r="F854" s="80"/>
      <c r="G854" s="80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1"/>
      <c r="BS854" s="61"/>
      <c r="BT854" s="61"/>
      <c r="BU854" s="61"/>
      <c r="BV854" s="61"/>
      <c r="BW854" s="61"/>
      <c r="BX854" s="61"/>
      <c r="BY854" s="61"/>
      <c r="BZ854" s="61"/>
    </row>
    <row r="855" spans="1:78" ht="15" hidden="1" customHeight="1">
      <c r="A855" s="61"/>
      <c r="B855" s="61"/>
      <c r="C855" s="61"/>
      <c r="D855" s="61"/>
      <c r="E855" s="80"/>
      <c r="F855" s="80"/>
      <c r="G855" s="80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1"/>
      <c r="BS855" s="61"/>
      <c r="BT855" s="61"/>
      <c r="BU855" s="61"/>
      <c r="BV855" s="61"/>
      <c r="BW855" s="61"/>
      <c r="BX855" s="61"/>
      <c r="BY855" s="61"/>
      <c r="BZ855" s="61"/>
    </row>
    <row r="856" spans="1:78" ht="15" hidden="1" customHeight="1">
      <c r="A856" s="61"/>
      <c r="B856" s="61"/>
      <c r="C856" s="61"/>
      <c r="D856" s="61"/>
      <c r="E856" s="80"/>
      <c r="F856" s="80"/>
      <c r="G856" s="80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1"/>
      <c r="BS856" s="61"/>
      <c r="BT856" s="61"/>
      <c r="BU856" s="61"/>
      <c r="BV856" s="61"/>
      <c r="BW856" s="61"/>
      <c r="BX856" s="61"/>
      <c r="BY856" s="61"/>
      <c r="BZ856" s="61"/>
    </row>
    <row r="857" spans="1:78" ht="15" hidden="1" customHeight="1">
      <c r="A857" s="61"/>
      <c r="B857" s="61"/>
      <c r="C857" s="61"/>
      <c r="D857" s="61"/>
      <c r="E857" s="80"/>
      <c r="F857" s="80"/>
      <c r="G857" s="80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1"/>
      <c r="BS857" s="61"/>
      <c r="BT857" s="61"/>
      <c r="BU857" s="61"/>
      <c r="BV857" s="61"/>
      <c r="BW857" s="61"/>
      <c r="BX857" s="61"/>
      <c r="BY857" s="61"/>
      <c r="BZ857" s="61"/>
    </row>
    <row r="858" spans="1:78" ht="15" hidden="1" customHeight="1">
      <c r="A858" s="61"/>
      <c r="B858" s="61"/>
      <c r="C858" s="61"/>
      <c r="D858" s="61"/>
      <c r="E858" s="80"/>
      <c r="F858" s="80"/>
      <c r="G858" s="80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1"/>
      <c r="BS858" s="61"/>
      <c r="BT858" s="61"/>
      <c r="BU858" s="61"/>
      <c r="BV858" s="61"/>
      <c r="BW858" s="61"/>
      <c r="BX858" s="61"/>
      <c r="BY858" s="61"/>
      <c r="BZ858" s="61"/>
    </row>
    <row r="859" spans="1:78" ht="15" hidden="1" customHeight="1">
      <c r="A859" s="61"/>
      <c r="B859" s="61"/>
      <c r="C859" s="61"/>
      <c r="D859" s="61"/>
      <c r="E859" s="80"/>
      <c r="F859" s="80"/>
      <c r="G859" s="80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1"/>
      <c r="BS859" s="61"/>
      <c r="BT859" s="61"/>
      <c r="BU859" s="61"/>
      <c r="BV859" s="61"/>
      <c r="BW859" s="61"/>
      <c r="BX859" s="61"/>
      <c r="BY859" s="61"/>
      <c r="BZ859" s="61"/>
    </row>
    <row r="860" spans="1:78" ht="15" hidden="1" customHeight="1">
      <c r="A860" s="61"/>
      <c r="B860" s="61"/>
      <c r="C860" s="61"/>
      <c r="D860" s="61"/>
      <c r="E860" s="80"/>
      <c r="F860" s="80"/>
      <c r="G860" s="80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1"/>
      <c r="BS860" s="61"/>
      <c r="BT860" s="61"/>
      <c r="BU860" s="61"/>
      <c r="BV860" s="61"/>
      <c r="BW860" s="61"/>
      <c r="BX860" s="61"/>
      <c r="BY860" s="61"/>
      <c r="BZ860" s="61"/>
    </row>
    <row r="861" spans="1:78" ht="15" hidden="1" customHeight="1">
      <c r="A861" s="61"/>
      <c r="B861" s="61"/>
      <c r="C861" s="61"/>
      <c r="D861" s="61"/>
      <c r="E861" s="80"/>
      <c r="F861" s="80"/>
      <c r="G861" s="80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  <c r="BJ861" s="61"/>
      <c r="BK861" s="61"/>
      <c r="BL861" s="61"/>
      <c r="BM861" s="61"/>
      <c r="BN861" s="61"/>
      <c r="BO861" s="61"/>
      <c r="BP861" s="61"/>
      <c r="BQ861" s="61"/>
      <c r="BR861" s="61"/>
      <c r="BS861" s="61"/>
      <c r="BT861" s="61"/>
      <c r="BU861" s="61"/>
      <c r="BV861" s="61"/>
      <c r="BW861" s="61"/>
      <c r="BX861" s="61"/>
      <c r="BY861" s="61"/>
      <c r="BZ861" s="61"/>
    </row>
    <row r="862" spans="1:78" ht="15" hidden="1" customHeight="1">
      <c r="A862" s="61"/>
      <c r="B862" s="61"/>
      <c r="C862" s="61"/>
      <c r="D862" s="61"/>
      <c r="E862" s="80"/>
      <c r="F862" s="80"/>
      <c r="G862" s="80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1"/>
      <c r="BS862" s="61"/>
      <c r="BT862" s="61"/>
      <c r="BU862" s="61"/>
      <c r="BV862" s="61"/>
      <c r="BW862" s="61"/>
      <c r="BX862" s="61"/>
      <c r="BY862" s="61"/>
      <c r="BZ862" s="61"/>
    </row>
    <row r="863" spans="1:78" ht="15" hidden="1" customHeight="1">
      <c r="A863" s="61"/>
      <c r="B863" s="61"/>
      <c r="C863" s="61"/>
      <c r="D863" s="61"/>
      <c r="E863" s="80"/>
      <c r="F863" s="80"/>
      <c r="G863" s="80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1"/>
      <c r="BS863" s="61"/>
      <c r="BT863" s="61"/>
      <c r="BU863" s="61"/>
      <c r="BV863" s="61"/>
      <c r="BW863" s="61"/>
      <c r="BX863" s="61"/>
      <c r="BY863" s="61"/>
      <c r="BZ863" s="61"/>
    </row>
    <row r="864" spans="1:78" ht="15" hidden="1" customHeight="1">
      <c r="A864" s="61"/>
      <c r="B864" s="61"/>
      <c r="C864" s="61"/>
      <c r="D864" s="61"/>
      <c r="E864" s="80"/>
      <c r="F864" s="80"/>
      <c r="G864" s="80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1"/>
      <c r="BS864" s="61"/>
      <c r="BT864" s="61"/>
      <c r="BU864" s="61"/>
      <c r="BV864" s="61"/>
      <c r="BW864" s="61"/>
      <c r="BX864" s="61"/>
      <c r="BY864" s="61"/>
      <c r="BZ864" s="61"/>
    </row>
    <row r="865" spans="1:78" ht="15" hidden="1" customHeight="1">
      <c r="A865" s="61"/>
      <c r="B865" s="61"/>
      <c r="C865" s="61"/>
      <c r="D865" s="61"/>
      <c r="E865" s="80"/>
      <c r="F865" s="80"/>
      <c r="G865" s="80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1"/>
      <c r="BS865" s="61"/>
      <c r="BT865" s="61"/>
      <c r="BU865" s="61"/>
      <c r="BV865" s="61"/>
      <c r="BW865" s="61"/>
      <c r="BX865" s="61"/>
      <c r="BY865" s="61"/>
      <c r="BZ865" s="61"/>
    </row>
    <row r="866" spans="1:78" ht="15" hidden="1" customHeight="1">
      <c r="A866" s="61"/>
      <c r="B866" s="61"/>
      <c r="C866" s="61"/>
      <c r="D866" s="61"/>
      <c r="E866" s="80"/>
      <c r="F866" s="80"/>
      <c r="G866" s="80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1"/>
      <c r="BS866" s="61"/>
      <c r="BT866" s="61"/>
      <c r="BU866" s="61"/>
      <c r="BV866" s="61"/>
      <c r="BW866" s="61"/>
      <c r="BX866" s="61"/>
      <c r="BY866" s="61"/>
      <c r="BZ866" s="61"/>
    </row>
    <row r="867" spans="1:78" ht="15" hidden="1" customHeight="1">
      <c r="A867" s="61"/>
      <c r="B867" s="61"/>
      <c r="C867" s="61"/>
      <c r="D867" s="61"/>
      <c r="E867" s="80"/>
      <c r="F867" s="80"/>
      <c r="G867" s="80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1"/>
      <c r="BS867" s="61"/>
      <c r="BT867" s="61"/>
      <c r="BU867" s="61"/>
      <c r="BV867" s="61"/>
      <c r="BW867" s="61"/>
      <c r="BX867" s="61"/>
      <c r="BY867" s="61"/>
      <c r="BZ867" s="61"/>
    </row>
    <row r="868" spans="1:78" ht="15" hidden="1" customHeight="1">
      <c r="A868" s="61"/>
      <c r="B868" s="61"/>
      <c r="C868" s="61"/>
      <c r="D868" s="61"/>
      <c r="E868" s="80"/>
      <c r="F868" s="80"/>
      <c r="G868" s="80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1"/>
      <c r="BS868" s="61"/>
      <c r="BT868" s="61"/>
      <c r="BU868" s="61"/>
      <c r="BV868" s="61"/>
      <c r="BW868" s="61"/>
      <c r="BX868" s="61"/>
      <c r="BY868" s="61"/>
      <c r="BZ868" s="61"/>
    </row>
    <row r="869" spans="1:78" ht="15" hidden="1" customHeight="1">
      <c r="A869" s="61"/>
      <c r="B869" s="61"/>
      <c r="C869" s="61"/>
      <c r="D869" s="61"/>
      <c r="E869" s="80"/>
      <c r="F869" s="80"/>
      <c r="G869" s="80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1"/>
      <c r="BS869" s="61"/>
      <c r="BT869" s="61"/>
      <c r="BU869" s="61"/>
      <c r="BV869" s="61"/>
      <c r="BW869" s="61"/>
      <c r="BX869" s="61"/>
      <c r="BY869" s="61"/>
      <c r="BZ869" s="61"/>
    </row>
    <row r="870" spans="1:78" ht="15" hidden="1" customHeight="1">
      <c r="A870" s="61"/>
      <c r="B870" s="61"/>
      <c r="C870" s="61"/>
      <c r="D870" s="61"/>
      <c r="E870" s="80"/>
      <c r="F870" s="80"/>
      <c r="G870" s="80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1"/>
      <c r="BS870" s="61"/>
      <c r="BT870" s="61"/>
      <c r="BU870" s="61"/>
      <c r="BV870" s="61"/>
      <c r="BW870" s="61"/>
      <c r="BX870" s="61"/>
      <c r="BY870" s="61"/>
      <c r="BZ870" s="61"/>
    </row>
    <row r="871" spans="1:78" ht="15" hidden="1" customHeight="1">
      <c r="A871" s="61"/>
      <c r="B871" s="61"/>
      <c r="C871" s="61"/>
      <c r="D871" s="61"/>
      <c r="E871" s="80"/>
      <c r="F871" s="80"/>
      <c r="G871" s="80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1"/>
      <c r="BS871" s="61"/>
      <c r="BT871" s="61"/>
      <c r="BU871" s="61"/>
      <c r="BV871" s="61"/>
      <c r="BW871" s="61"/>
      <c r="BX871" s="61"/>
      <c r="BY871" s="61"/>
      <c r="BZ871" s="61"/>
    </row>
    <row r="872" spans="1:78" ht="15" hidden="1" customHeight="1">
      <c r="A872" s="61"/>
      <c r="B872" s="61"/>
      <c r="C872" s="61"/>
      <c r="D872" s="61"/>
      <c r="E872" s="80"/>
      <c r="F872" s="80"/>
      <c r="G872" s="80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1"/>
      <c r="BS872" s="61"/>
      <c r="BT872" s="61"/>
      <c r="BU872" s="61"/>
      <c r="BV872" s="61"/>
      <c r="BW872" s="61"/>
      <c r="BX872" s="61"/>
      <c r="BY872" s="61"/>
      <c r="BZ872" s="61"/>
    </row>
    <row r="873" spans="1:78" ht="15" hidden="1" customHeight="1">
      <c r="A873" s="61"/>
      <c r="B873" s="61"/>
      <c r="C873" s="61"/>
      <c r="D873" s="61"/>
      <c r="E873" s="80"/>
      <c r="F873" s="80"/>
      <c r="G873" s="80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1"/>
      <c r="BS873" s="61"/>
      <c r="BT873" s="61"/>
      <c r="BU873" s="61"/>
      <c r="BV873" s="61"/>
      <c r="BW873" s="61"/>
      <c r="BX873" s="61"/>
      <c r="BY873" s="61"/>
      <c r="BZ873" s="61"/>
    </row>
    <row r="874" spans="1:78" ht="15" hidden="1" customHeight="1">
      <c r="A874" s="61"/>
      <c r="B874" s="61"/>
      <c r="C874" s="61"/>
      <c r="D874" s="61"/>
      <c r="E874" s="80"/>
      <c r="F874" s="80"/>
      <c r="G874" s="80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1"/>
      <c r="BS874" s="61"/>
      <c r="BT874" s="61"/>
      <c r="BU874" s="61"/>
      <c r="BV874" s="61"/>
      <c r="BW874" s="61"/>
      <c r="BX874" s="61"/>
      <c r="BY874" s="61"/>
      <c r="BZ874" s="61"/>
    </row>
    <row r="875" spans="1:78" ht="15" hidden="1" customHeight="1">
      <c r="A875" s="61"/>
      <c r="B875" s="61"/>
      <c r="C875" s="61"/>
      <c r="D875" s="61"/>
      <c r="E875" s="80"/>
      <c r="F875" s="80"/>
      <c r="G875" s="80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1"/>
      <c r="BS875" s="61"/>
      <c r="BT875" s="61"/>
      <c r="BU875" s="61"/>
      <c r="BV875" s="61"/>
      <c r="BW875" s="61"/>
      <c r="BX875" s="61"/>
      <c r="BY875" s="61"/>
      <c r="BZ875" s="61"/>
    </row>
    <row r="876" spans="1:78" ht="15" hidden="1" customHeight="1">
      <c r="A876" s="61"/>
      <c r="B876" s="61"/>
      <c r="C876" s="61"/>
      <c r="D876" s="61"/>
      <c r="E876" s="80"/>
      <c r="F876" s="80"/>
      <c r="G876" s="80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1"/>
      <c r="BS876" s="61"/>
      <c r="BT876" s="61"/>
      <c r="BU876" s="61"/>
      <c r="BV876" s="61"/>
      <c r="BW876" s="61"/>
      <c r="BX876" s="61"/>
      <c r="BY876" s="61"/>
      <c r="BZ876" s="61"/>
    </row>
    <row r="877" spans="1:78" ht="15" hidden="1" customHeight="1">
      <c r="A877" s="61"/>
      <c r="B877" s="61"/>
      <c r="C877" s="61"/>
      <c r="D877" s="61"/>
      <c r="E877" s="80"/>
      <c r="F877" s="80"/>
      <c r="G877" s="80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1"/>
      <c r="BS877" s="61"/>
      <c r="BT877" s="61"/>
      <c r="BU877" s="61"/>
      <c r="BV877" s="61"/>
      <c r="BW877" s="61"/>
      <c r="BX877" s="61"/>
      <c r="BY877" s="61"/>
      <c r="BZ877" s="61"/>
    </row>
    <row r="878" spans="1:78" ht="15" hidden="1" customHeight="1">
      <c r="A878" s="61"/>
      <c r="B878" s="61"/>
      <c r="C878" s="61"/>
      <c r="D878" s="61"/>
      <c r="E878" s="80"/>
      <c r="F878" s="80"/>
      <c r="G878" s="80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1"/>
      <c r="BS878" s="61"/>
      <c r="BT878" s="61"/>
      <c r="BU878" s="61"/>
      <c r="BV878" s="61"/>
      <c r="BW878" s="61"/>
      <c r="BX878" s="61"/>
      <c r="BY878" s="61"/>
      <c r="BZ878" s="61"/>
    </row>
    <row r="879" spans="1:78" ht="15" hidden="1" customHeight="1">
      <c r="A879" s="61"/>
      <c r="B879" s="61"/>
      <c r="C879" s="61"/>
      <c r="D879" s="61"/>
      <c r="E879" s="80"/>
      <c r="F879" s="80"/>
      <c r="G879" s="80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1"/>
      <c r="BS879" s="61"/>
      <c r="BT879" s="61"/>
      <c r="BU879" s="61"/>
      <c r="BV879" s="61"/>
      <c r="BW879" s="61"/>
      <c r="BX879" s="61"/>
      <c r="BY879" s="61"/>
      <c r="BZ879" s="61"/>
    </row>
    <row r="880" spans="1:78" ht="15" hidden="1" customHeight="1">
      <c r="A880" s="61"/>
      <c r="B880" s="61"/>
      <c r="C880" s="61"/>
      <c r="D880" s="61"/>
      <c r="E880" s="80"/>
      <c r="F880" s="80"/>
      <c r="G880" s="80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1"/>
      <c r="BS880" s="61"/>
      <c r="BT880" s="61"/>
      <c r="BU880" s="61"/>
      <c r="BV880" s="61"/>
      <c r="BW880" s="61"/>
      <c r="BX880" s="61"/>
      <c r="BY880" s="61"/>
      <c r="BZ880" s="61"/>
    </row>
    <row r="881" spans="1:78" ht="15" hidden="1" customHeight="1">
      <c r="A881" s="61"/>
      <c r="B881" s="61"/>
      <c r="C881" s="61"/>
      <c r="D881" s="61"/>
      <c r="E881" s="80"/>
      <c r="F881" s="80"/>
      <c r="G881" s="80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1"/>
      <c r="BS881" s="61"/>
      <c r="BT881" s="61"/>
      <c r="BU881" s="61"/>
      <c r="BV881" s="61"/>
      <c r="BW881" s="61"/>
      <c r="BX881" s="61"/>
      <c r="BY881" s="61"/>
      <c r="BZ881" s="61"/>
    </row>
    <row r="882" spans="1:78" ht="15" hidden="1" customHeight="1">
      <c r="A882" s="61"/>
      <c r="B882" s="61"/>
      <c r="C882" s="61"/>
      <c r="D882" s="61"/>
      <c r="E882" s="80"/>
      <c r="F882" s="80"/>
      <c r="G882" s="80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1"/>
      <c r="BS882" s="61"/>
      <c r="BT882" s="61"/>
      <c r="BU882" s="61"/>
      <c r="BV882" s="61"/>
      <c r="BW882" s="61"/>
      <c r="BX882" s="61"/>
      <c r="BY882" s="61"/>
      <c r="BZ882" s="61"/>
    </row>
    <row r="883" spans="1:78" ht="15" hidden="1" customHeight="1">
      <c r="A883" s="61"/>
      <c r="B883" s="61"/>
      <c r="C883" s="61"/>
      <c r="D883" s="61"/>
      <c r="E883" s="80"/>
      <c r="F883" s="80"/>
      <c r="G883" s="80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1"/>
      <c r="BS883" s="61"/>
      <c r="BT883" s="61"/>
      <c r="BU883" s="61"/>
      <c r="BV883" s="61"/>
      <c r="BW883" s="61"/>
      <c r="BX883" s="61"/>
      <c r="BY883" s="61"/>
      <c r="BZ883" s="61"/>
    </row>
    <row r="884" spans="1:78" ht="15" hidden="1" customHeight="1">
      <c r="A884" s="61"/>
      <c r="B884" s="61"/>
      <c r="C884" s="61"/>
      <c r="D884" s="61"/>
      <c r="E884" s="80"/>
      <c r="F884" s="80"/>
      <c r="G884" s="80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  <c r="BJ884" s="61"/>
      <c r="BK884" s="61"/>
      <c r="BL884" s="61"/>
      <c r="BM884" s="61"/>
      <c r="BN884" s="61"/>
      <c r="BO884" s="61"/>
      <c r="BP884" s="61"/>
      <c r="BQ884" s="61"/>
      <c r="BR884" s="61"/>
      <c r="BS884" s="61"/>
      <c r="BT884" s="61"/>
      <c r="BU884" s="61"/>
      <c r="BV884" s="61"/>
      <c r="BW884" s="61"/>
      <c r="BX884" s="61"/>
      <c r="BY884" s="61"/>
      <c r="BZ884" s="61"/>
    </row>
    <row r="885" spans="1:78" ht="15" hidden="1" customHeight="1">
      <c r="A885" s="61"/>
      <c r="B885" s="61"/>
      <c r="C885" s="61"/>
      <c r="D885" s="61"/>
      <c r="E885" s="80"/>
      <c r="F885" s="80"/>
      <c r="G885" s="80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1"/>
      <c r="BS885" s="61"/>
      <c r="BT885" s="61"/>
      <c r="BU885" s="61"/>
      <c r="BV885" s="61"/>
      <c r="BW885" s="61"/>
      <c r="BX885" s="61"/>
      <c r="BY885" s="61"/>
      <c r="BZ885" s="61"/>
    </row>
    <row r="886" spans="1:78" ht="15" hidden="1" customHeight="1">
      <c r="A886" s="61"/>
      <c r="B886" s="61"/>
      <c r="C886" s="61"/>
      <c r="D886" s="61"/>
      <c r="E886" s="80"/>
      <c r="F886" s="80"/>
      <c r="G886" s="80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1"/>
      <c r="BS886" s="61"/>
      <c r="BT886" s="61"/>
      <c r="BU886" s="61"/>
      <c r="BV886" s="61"/>
      <c r="BW886" s="61"/>
      <c r="BX886" s="61"/>
      <c r="BY886" s="61"/>
      <c r="BZ886" s="61"/>
    </row>
    <row r="887" spans="1:78" ht="15" hidden="1" customHeight="1">
      <c r="A887" s="61"/>
      <c r="B887" s="61"/>
      <c r="C887" s="61"/>
      <c r="D887" s="61"/>
      <c r="E887" s="80"/>
      <c r="F887" s="80"/>
      <c r="G887" s="80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  <c r="BJ887" s="61"/>
      <c r="BK887" s="61"/>
      <c r="BL887" s="61"/>
      <c r="BM887" s="61"/>
      <c r="BN887" s="61"/>
      <c r="BO887" s="61"/>
      <c r="BP887" s="61"/>
      <c r="BQ887" s="61"/>
      <c r="BR887" s="61"/>
      <c r="BS887" s="61"/>
      <c r="BT887" s="61"/>
      <c r="BU887" s="61"/>
      <c r="BV887" s="61"/>
      <c r="BW887" s="61"/>
      <c r="BX887" s="61"/>
      <c r="BY887" s="61"/>
      <c r="BZ887" s="61"/>
    </row>
    <row r="888" spans="1:78" ht="15" hidden="1" customHeight="1">
      <c r="A888" s="61"/>
      <c r="B888" s="61"/>
      <c r="C888" s="61"/>
      <c r="D888" s="61"/>
      <c r="E888" s="80"/>
      <c r="F888" s="80"/>
      <c r="G888" s="80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1"/>
      <c r="BS888" s="61"/>
      <c r="BT888" s="61"/>
      <c r="BU888" s="61"/>
      <c r="BV888" s="61"/>
      <c r="BW888" s="61"/>
      <c r="BX888" s="61"/>
      <c r="BY888" s="61"/>
      <c r="BZ888" s="61"/>
    </row>
    <row r="889" spans="1:78" ht="15" hidden="1" customHeight="1">
      <c r="A889" s="61"/>
      <c r="B889" s="61"/>
      <c r="C889" s="61"/>
      <c r="D889" s="61"/>
      <c r="E889" s="80"/>
      <c r="F889" s="80"/>
      <c r="G889" s="80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1"/>
      <c r="BS889" s="61"/>
      <c r="BT889" s="61"/>
      <c r="BU889" s="61"/>
      <c r="BV889" s="61"/>
      <c r="BW889" s="61"/>
      <c r="BX889" s="61"/>
      <c r="BY889" s="61"/>
      <c r="BZ889" s="61"/>
    </row>
    <row r="890" spans="1:78" ht="15" hidden="1" customHeight="1">
      <c r="A890" s="61"/>
      <c r="B890" s="61"/>
      <c r="C890" s="61"/>
      <c r="D890" s="61"/>
      <c r="E890" s="80"/>
      <c r="F890" s="80"/>
      <c r="G890" s="80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1"/>
      <c r="BS890" s="61"/>
      <c r="BT890" s="61"/>
      <c r="BU890" s="61"/>
      <c r="BV890" s="61"/>
      <c r="BW890" s="61"/>
      <c r="BX890" s="61"/>
      <c r="BY890" s="61"/>
      <c r="BZ890" s="61"/>
    </row>
    <row r="891" spans="1:78" ht="15" hidden="1" customHeight="1">
      <c r="A891" s="61"/>
      <c r="B891" s="61"/>
      <c r="C891" s="61"/>
      <c r="D891" s="61"/>
      <c r="E891" s="80"/>
      <c r="F891" s="80"/>
      <c r="G891" s="80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1"/>
      <c r="BS891" s="61"/>
      <c r="BT891" s="61"/>
      <c r="BU891" s="61"/>
      <c r="BV891" s="61"/>
      <c r="BW891" s="61"/>
      <c r="BX891" s="61"/>
      <c r="BY891" s="61"/>
      <c r="BZ891" s="61"/>
    </row>
    <row r="892" spans="1:78" ht="15" hidden="1" customHeight="1">
      <c r="A892" s="61"/>
      <c r="B892" s="61"/>
      <c r="C892" s="61"/>
      <c r="D892" s="61"/>
      <c r="E892" s="80"/>
      <c r="F892" s="80"/>
      <c r="G892" s="80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1"/>
      <c r="BS892" s="61"/>
      <c r="BT892" s="61"/>
      <c r="BU892" s="61"/>
      <c r="BV892" s="61"/>
      <c r="BW892" s="61"/>
      <c r="BX892" s="61"/>
      <c r="BY892" s="61"/>
      <c r="BZ892" s="61"/>
    </row>
    <row r="893" spans="1:78" ht="15" hidden="1" customHeight="1">
      <c r="A893" s="61"/>
      <c r="B893" s="61"/>
      <c r="C893" s="61"/>
      <c r="D893" s="61"/>
      <c r="E893" s="80"/>
      <c r="F893" s="80"/>
      <c r="G893" s="80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  <c r="BJ893" s="61"/>
      <c r="BK893" s="61"/>
      <c r="BL893" s="61"/>
      <c r="BM893" s="61"/>
      <c r="BN893" s="61"/>
      <c r="BO893" s="61"/>
      <c r="BP893" s="61"/>
      <c r="BQ893" s="61"/>
      <c r="BR893" s="61"/>
      <c r="BS893" s="61"/>
      <c r="BT893" s="61"/>
      <c r="BU893" s="61"/>
      <c r="BV893" s="61"/>
      <c r="BW893" s="61"/>
      <c r="BX893" s="61"/>
      <c r="BY893" s="61"/>
      <c r="BZ893" s="61"/>
    </row>
    <row r="894" spans="1:78" ht="15" hidden="1" customHeight="1">
      <c r="A894" s="61"/>
      <c r="B894" s="61"/>
      <c r="C894" s="61"/>
      <c r="D894" s="61"/>
      <c r="E894" s="80"/>
      <c r="F894" s="80"/>
      <c r="G894" s="80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1"/>
      <c r="BS894" s="61"/>
      <c r="BT894" s="61"/>
      <c r="BU894" s="61"/>
      <c r="BV894" s="61"/>
      <c r="BW894" s="61"/>
      <c r="BX894" s="61"/>
      <c r="BY894" s="61"/>
      <c r="BZ894" s="61"/>
    </row>
    <row r="895" spans="1:78" ht="15" hidden="1" customHeight="1">
      <c r="A895" s="61"/>
      <c r="B895" s="61"/>
      <c r="C895" s="61"/>
      <c r="D895" s="61"/>
      <c r="E895" s="80"/>
      <c r="F895" s="80"/>
      <c r="G895" s="80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1"/>
      <c r="BS895" s="61"/>
      <c r="BT895" s="61"/>
      <c r="BU895" s="61"/>
      <c r="BV895" s="61"/>
      <c r="BW895" s="61"/>
      <c r="BX895" s="61"/>
      <c r="BY895" s="61"/>
      <c r="BZ895" s="61"/>
    </row>
    <row r="896" spans="1:78" ht="15" hidden="1" customHeight="1">
      <c r="A896" s="61"/>
      <c r="B896" s="61"/>
      <c r="C896" s="61"/>
      <c r="D896" s="61"/>
      <c r="E896" s="80"/>
      <c r="F896" s="80"/>
      <c r="G896" s="80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1"/>
      <c r="BS896" s="61"/>
      <c r="BT896" s="61"/>
      <c r="BU896" s="61"/>
      <c r="BV896" s="61"/>
      <c r="BW896" s="61"/>
      <c r="BX896" s="61"/>
      <c r="BY896" s="61"/>
      <c r="BZ896" s="61"/>
    </row>
    <row r="897" spans="1:78" ht="15" hidden="1" customHeight="1">
      <c r="A897" s="61"/>
      <c r="B897" s="61"/>
      <c r="C897" s="61"/>
      <c r="D897" s="61"/>
      <c r="E897" s="80"/>
      <c r="F897" s="80"/>
      <c r="G897" s="80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1"/>
      <c r="BS897" s="61"/>
      <c r="BT897" s="61"/>
      <c r="BU897" s="61"/>
      <c r="BV897" s="61"/>
      <c r="BW897" s="61"/>
      <c r="BX897" s="61"/>
      <c r="BY897" s="61"/>
      <c r="BZ897" s="61"/>
    </row>
    <row r="898" spans="1:78" ht="15" hidden="1" customHeight="1">
      <c r="A898" s="61"/>
      <c r="B898" s="61"/>
      <c r="C898" s="61"/>
      <c r="D898" s="61"/>
      <c r="E898" s="80"/>
      <c r="F898" s="80"/>
      <c r="G898" s="80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1"/>
      <c r="BS898" s="61"/>
      <c r="BT898" s="61"/>
      <c r="BU898" s="61"/>
      <c r="BV898" s="61"/>
      <c r="BW898" s="61"/>
      <c r="BX898" s="61"/>
      <c r="BY898" s="61"/>
      <c r="BZ898" s="61"/>
    </row>
    <row r="899" spans="1:78" ht="15" hidden="1" customHeight="1">
      <c r="A899" s="61"/>
      <c r="B899" s="61"/>
      <c r="C899" s="61"/>
      <c r="D899" s="61"/>
      <c r="E899" s="80"/>
      <c r="F899" s="80"/>
      <c r="G899" s="80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1"/>
      <c r="BS899" s="61"/>
      <c r="BT899" s="61"/>
      <c r="BU899" s="61"/>
      <c r="BV899" s="61"/>
      <c r="BW899" s="61"/>
      <c r="BX899" s="61"/>
      <c r="BY899" s="61"/>
      <c r="BZ899" s="61"/>
    </row>
    <row r="900" spans="1:78" ht="15" hidden="1" customHeight="1">
      <c r="A900" s="61"/>
      <c r="B900" s="61"/>
      <c r="C900" s="61"/>
      <c r="D900" s="61"/>
      <c r="E900" s="80"/>
      <c r="F900" s="80"/>
      <c r="G900" s="80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1"/>
      <c r="BS900" s="61"/>
      <c r="BT900" s="61"/>
      <c r="BU900" s="61"/>
      <c r="BV900" s="61"/>
      <c r="BW900" s="61"/>
      <c r="BX900" s="61"/>
      <c r="BY900" s="61"/>
      <c r="BZ900" s="61"/>
    </row>
    <row r="901" spans="1:78" ht="15" hidden="1" customHeight="1">
      <c r="A901" s="61"/>
      <c r="B901" s="61"/>
      <c r="C901" s="61"/>
      <c r="D901" s="61"/>
      <c r="E901" s="80"/>
      <c r="F901" s="80"/>
      <c r="G901" s="80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1"/>
      <c r="BS901" s="61"/>
      <c r="BT901" s="61"/>
      <c r="BU901" s="61"/>
      <c r="BV901" s="61"/>
      <c r="BW901" s="61"/>
      <c r="BX901" s="61"/>
      <c r="BY901" s="61"/>
      <c r="BZ901" s="61"/>
    </row>
    <row r="902" spans="1:78" ht="15" hidden="1" customHeight="1">
      <c r="A902" s="61"/>
      <c r="B902" s="61"/>
      <c r="C902" s="61"/>
      <c r="D902" s="61"/>
      <c r="E902" s="80"/>
      <c r="F902" s="80"/>
      <c r="G902" s="80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1"/>
      <c r="BS902" s="61"/>
      <c r="BT902" s="61"/>
      <c r="BU902" s="61"/>
      <c r="BV902" s="61"/>
      <c r="BW902" s="61"/>
      <c r="BX902" s="61"/>
      <c r="BY902" s="61"/>
      <c r="BZ902" s="61"/>
    </row>
    <row r="903" spans="1:78" ht="15" hidden="1" customHeight="1">
      <c r="A903" s="61"/>
      <c r="B903" s="61"/>
      <c r="C903" s="61"/>
      <c r="D903" s="61"/>
      <c r="E903" s="80"/>
      <c r="F903" s="80"/>
      <c r="G903" s="80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1"/>
      <c r="BS903" s="61"/>
      <c r="BT903" s="61"/>
      <c r="BU903" s="61"/>
      <c r="BV903" s="61"/>
      <c r="BW903" s="61"/>
      <c r="BX903" s="61"/>
      <c r="BY903" s="61"/>
      <c r="BZ903" s="61"/>
    </row>
    <row r="904" spans="1:78" ht="15" hidden="1" customHeight="1">
      <c r="A904" s="61"/>
      <c r="B904" s="61"/>
      <c r="C904" s="61"/>
      <c r="D904" s="61"/>
      <c r="E904" s="80"/>
      <c r="F904" s="80"/>
      <c r="G904" s="80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1"/>
      <c r="BS904" s="61"/>
      <c r="BT904" s="61"/>
      <c r="BU904" s="61"/>
      <c r="BV904" s="61"/>
      <c r="BW904" s="61"/>
      <c r="BX904" s="61"/>
      <c r="BY904" s="61"/>
      <c r="BZ904" s="61"/>
    </row>
    <row r="905" spans="1:78" ht="15" hidden="1" customHeight="1">
      <c r="A905" s="61"/>
      <c r="B905" s="61"/>
      <c r="C905" s="61"/>
      <c r="D905" s="61"/>
      <c r="E905" s="80"/>
      <c r="F905" s="80"/>
      <c r="G905" s="80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1"/>
      <c r="BS905" s="61"/>
      <c r="BT905" s="61"/>
      <c r="BU905" s="61"/>
      <c r="BV905" s="61"/>
      <c r="BW905" s="61"/>
      <c r="BX905" s="61"/>
      <c r="BY905" s="61"/>
      <c r="BZ905" s="61"/>
    </row>
    <row r="906" spans="1:78" ht="15" hidden="1" customHeight="1">
      <c r="A906" s="61"/>
      <c r="B906" s="61"/>
      <c r="C906" s="61"/>
      <c r="D906" s="61"/>
      <c r="E906" s="80"/>
      <c r="F906" s="80"/>
      <c r="G906" s="80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1"/>
      <c r="BS906" s="61"/>
      <c r="BT906" s="61"/>
      <c r="BU906" s="61"/>
      <c r="BV906" s="61"/>
      <c r="BW906" s="61"/>
      <c r="BX906" s="61"/>
      <c r="BY906" s="61"/>
      <c r="BZ906" s="61"/>
    </row>
    <row r="907" spans="1:78" ht="15" hidden="1" customHeight="1">
      <c r="A907" s="61"/>
      <c r="B907" s="61"/>
      <c r="C907" s="61"/>
      <c r="D907" s="61"/>
      <c r="E907" s="80"/>
      <c r="F907" s="80"/>
      <c r="G907" s="80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  <c r="BJ907" s="61"/>
      <c r="BK907" s="61"/>
      <c r="BL907" s="61"/>
      <c r="BM907" s="61"/>
      <c r="BN907" s="61"/>
      <c r="BO907" s="61"/>
      <c r="BP907" s="61"/>
      <c r="BQ907" s="61"/>
      <c r="BR907" s="61"/>
      <c r="BS907" s="61"/>
      <c r="BT907" s="61"/>
      <c r="BU907" s="61"/>
      <c r="BV907" s="61"/>
      <c r="BW907" s="61"/>
      <c r="BX907" s="61"/>
      <c r="BY907" s="61"/>
      <c r="BZ907" s="61"/>
    </row>
    <row r="908" spans="1:78" ht="15" hidden="1" customHeight="1">
      <c r="A908" s="61"/>
      <c r="B908" s="61"/>
      <c r="C908" s="61"/>
      <c r="D908" s="61"/>
      <c r="E908" s="80"/>
      <c r="F908" s="80"/>
      <c r="G908" s="80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1"/>
      <c r="BS908" s="61"/>
      <c r="BT908" s="61"/>
      <c r="BU908" s="61"/>
      <c r="BV908" s="61"/>
      <c r="BW908" s="61"/>
      <c r="BX908" s="61"/>
      <c r="BY908" s="61"/>
      <c r="BZ908" s="61"/>
    </row>
    <row r="909" spans="1:78" ht="15" hidden="1" customHeight="1">
      <c r="A909" s="61"/>
      <c r="B909" s="61"/>
      <c r="C909" s="61"/>
      <c r="D909" s="61"/>
      <c r="E909" s="80"/>
      <c r="F909" s="80"/>
      <c r="G909" s="80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1"/>
      <c r="BS909" s="61"/>
      <c r="BT909" s="61"/>
      <c r="BU909" s="61"/>
      <c r="BV909" s="61"/>
      <c r="BW909" s="61"/>
      <c r="BX909" s="61"/>
      <c r="BY909" s="61"/>
      <c r="BZ909" s="61"/>
    </row>
    <row r="910" spans="1:78" ht="15" hidden="1" customHeight="1">
      <c r="A910" s="61"/>
      <c r="B910" s="61"/>
      <c r="C910" s="61"/>
      <c r="D910" s="61"/>
      <c r="E910" s="80"/>
      <c r="F910" s="80"/>
      <c r="G910" s="80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1"/>
      <c r="BS910" s="61"/>
      <c r="BT910" s="61"/>
      <c r="BU910" s="61"/>
      <c r="BV910" s="61"/>
      <c r="BW910" s="61"/>
      <c r="BX910" s="61"/>
      <c r="BY910" s="61"/>
      <c r="BZ910" s="61"/>
    </row>
    <row r="911" spans="1:78" ht="15" hidden="1" customHeight="1">
      <c r="A911" s="61"/>
      <c r="B911" s="61"/>
      <c r="C911" s="61"/>
      <c r="D911" s="61"/>
      <c r="E911" s="80"/>
      <c r="F911" s="80"/>
      <c r="G911" s="80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1"/>
      <c r="BS911" s="61"/>
      <c r="BT911" s="61"/>
      <c r="BU911" s="61"/>
      <c r="BV911" s="61"/>
      <c r="BW911" s="61"/>
      <c r="BX911" s="61"/>
      <c r="BY911" s="61"/>
      <c r="BZ911" s="61"/>
    </row>
    <row r="912" spans="1:78" ht="15" hidden="1" customHeight="1">
      <c r="A912" s="61"/>
      <c r="B912" s="61"/>
      <c r="C912" s="61"/>
      <c r="D912" s="61"/>
      <c r="E912" s="80"/>
      <c r="F912" s="80"/>
      <c r="G912" s="80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1"/>
      <c r="BS912" s="61"/>
      <c r="BT912" s="61"/>
      <c r="BU912" s="61"/>
      <c r="BV912" s="61"/>
      <c r="BW912" s="61"/>
      <c r="BX912" s="61"/>
      <c r="BY912" s="61"/>
      <c r="BZ912" s="61"/>
    </row>
    <row r="913" spans="1:78" ht="15" hidden="1" customHeight="1">
      <c r="A913" s="61"/>
      <c r="B913" s="61"/>
      <c r="C913" s="61"/>
      <c r="D913" s="61"/>
      <c r="E913" s="80"/>
      <c r="F913" s="80"/>
      <c r="G913" s="80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1"/>
      <c r="BS913" s="61"/>
      <c r="BT913" s="61"/>
      <c r="BU913" s="61"/>
      <c r="BV913" s="61"/>
      <c r="BW913" s="61"/>
      <c r="BX913" s="61"/>
      <c r="BY913" s="61"/>
      <c r="BZ913" s="61"/>
    </row>
    <row r="914" spans="1:78" ht="15" hidden="1" customHeight="1">
      <c r="A914" s="61"/>
      <c r="B914" s="61"/>
      <c r="C914" s="61"/>
      <c r="D914" s="61"/>
      <c r="E914" s="80"/>
      <c r="F914" s="80"/>
      <c r="G914" s="80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1"/>
      <c r="BS914" s="61"/>
      <c r="BT914" s="61"/>
      <c r="BU914" s="61"/>
      <c r="BV914" s="61"/>
      <c r="BW914" s="61"/>
      <c r="BX914" s="61"/>
      <c r="BY914" s="61"/>
      <c r="BZ914" s="61"/>
    </row>
    <row r="915" spans="1:78" ht="15" hidden="1" customHeight="1">
      <c r="A915" s="61"/>
      <c r="B915" s="61"/>
      <c r="C915" s="61"/>
      <c r="D915" s="61"/>
      <c r="E915" s="80"/>
      <c r="F915" s="80"/>
      <c r="G915" s="80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1"/>
      <c r="BS915" s="61"/>
      <c r="BT915" s="61"/>
      <c r="BU915" s="61"/>
      <c r="BV915" s="61"/>
      <c r="BW915" s="61"/>
      <c r="BX915" s="61"/>
      <c r="BY915" s="61"/>
      <c r="BZ915" s="61"/>
    </row>
    <row r="916" spans="1:78" ht="15" hidden="1" customHeight="1">
      <c r="A916" s="61"/>
      <c r="B916" s="61"/>
      <c r="C916" s="61"/>
      <c r="D916" s="61"/>
      <c r="E916" s="80"/>
      <c r="F916" s="80"/>
      <c r="G916" s="80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1"/>
      <c r="BS916" s="61"/>
      <c r="BT916" s="61"/>
      <c r="BU916" s="61"/>
      <c r="BV916" s="61"/>
      <c r="BW916" s="61"/>
      <c r="BX916" s="61"/>
      <c r="BY916" s="61"/>
      <c r="BZ916" s="61"/>
    </row>
    <row r="917" spans="1:78" ht="15" hidden="1" customHeight="1">
      <c r="A917" s="61"/>
      <c r="B917" s="61"/>
      <c r="C917" s="61"/>
      <c r="D917" s="61"/>
      <c r="E917" s="80"/>
      <c r="F917" s="80"/>
      <c r="G917" s="80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1"/>
      <c r="BS917" s="61"/>
      <c r="BT917" s="61"/>
      <c r="BU917" s="61"/>
      <c r="BV917" s="61"/>
      <c r="BW917" s="61"/>
      <c r="BX917" s="61"/>
      <c r="BY917" s="61"/>
      <c r="BZ917" s="61"/>
    </row>
    <row r="918" spans="1:78" ht="15" hidden="1" customHeight="1">
      <c r="A918" s="61"/>
      <c r="B918" s="61"/>
      <c r="C918" s="61"/>
      <c r="D918" s="61"/>
      <c r="E918" s="80"/>
      <c r="F918" s="80"/>
      <c r="G918" s="80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1"/>
      <c r="BS918" s="61"/>
      <c r="BT918" s="61"/>
      <c r="BU918" s="61"/>
      <c r="BV918" s="61"/>
      <c r="BW918" s="61"/>
      <c r="BX918" s="61"/>
      <c r="BY918" s="61"/>
      <c r="BZ918" s="61"/>
    </row>
    <row r="919" spans="1:78" ht="15" hidden="1" customHeight="1">
      <c r="A919" s="61"/>
      <c r="B919" s="61"/>
      <c r="C919" s="61"/>
      <c r="D919" s="61"/>
      <c r="E919" s="80"/>
      <c r="F919" s="80"/>
      <c r="G919" s="80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1"/>
      <c r="BS919" s="61"/>
      <c r="BT919" s="61"/>
      <c r="BU919" s="61"/>
      <c r="BV919" s="61"/>
      <c r="BW919" s="61"/>
      <c r="BX919" s="61"/>
      <c r="BY919" s="61"/>
      <c r="BZ919" s="61"/>
    </row>
    <row r="920" spans="1:78" ht="15" hidden="1" customHeight="1">
      <c r="A920" s="61"/>
      <c r="B920" s="61"/>
      <c r="C920" s="61"/>
      <c r="D920" s="61"/>
      <c r="E920" s="80"/>
      <c r="F920" s="80"/>
      <c r="G920" s="80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1"/>
      <c r="BS920" s="61"/>
      <c r="BT920" s="61"/>
      <c r="BU920" s="61"/>
      <c r="BV920" s="61"/>
      <c r="BW920" s="61"/>
      <c r="BX920" s="61"/>
      <c r="BY920" s="61"/>
      <c r="BZ920" s="61"/>
    </row>
    <row r="921" spans="1:78" ht="15" hidden="1" customHeight="1">
      <c r="A921" s="61"/>
      <c r="B921" s="61"/>
      <c r="C921" s="61"/>
      <c r="D921" s="61"/>
      <c r="E921" s="80"/>
      <c r="F921" s="80"/>
      <c r="G921" s="80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1"/>
      <c r="BS921" s="61"/>
      <c r="BT921" s="61"/>
      <c r="BU921" s="61"/>
      <c r="BV921" s="61"/>
      <c r="BW921" s="61"/>
      <c r="BX921" s="61"/>
      <c r="BY921" s="61"/>
      <c r="BZ921" s="61"/>
    </row>
    <row r="922" spans="1:78" ht="15" hidden="1" customHeight="1">
      <c r="A922" s="61"/>
      <c r="B922" s="61"/>
      <c r="C922" s="61"/>
      <c r="D922" s="61"/>
      <c r="E922" s="80"/>
      <c r="F922" s="80"/>
      <c r="G922" s="80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1"/>
      <c r="BS922" s="61"/>
      <c r="BT922" s="61"/>
      <c r="BU922" s="61"/>
      <c r="BV922" s="61"/>
      <c r="BW922" s="61"/>
      <c r="BX922" s="61"/>
      <c r="BY922" s="61"/>
      <c r="BZ922" s="61"/>
    </row>
    <row r="923" spans="1:78" ht="15" hidden="1" customHeight="1">
      <c r="A923" s="61"/>
      <c r="B923" s="61"/>
      <c r="C923" s="61"/>
      <c r="D923" s="61"/>
      <c r="E923" s="80"/>
      <c r="F923" s="80"/>
      <c r="G923" s="80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1"/>
      <c r="BS923" s="61"/>
      <c r="BT923" s="61"/>
      <c r="BU923" s="61"/>
      <c r="BV923" s="61"/>
      <c r="BW923" s="61"/>
      <c r="BX923" s="61"/>
      <c r="BY923" s="61"/>
      <c r="BZ923" s="61"/>
    </row>
    <row r="924" spans="1:78" ht="15" hidden="1" customHeight="1">
      <c r="A924" s="61"/>
      <c r="B924" s="61"/>
      <c r="C924" s="61"/>
      <c r="D924" s="61"/>
      <c r="E924" s="80"/>
      <c r="F924" s="80"/>
      <c r="G924" s="80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</row>
    <row r="925" spans="1:78" ht="15" hidden="1" customHeight="1">
      <c r="A925" s="61"/>
      <c r="B925" s="61"/>
      <c r="C925" s="61"/>
      <c r="D925" s="61"/>
      <c r="E925" s="80"/>
      <c r="F925" s="80"/>
      <c r="G925" s="80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1"/>
      <c r="BS925" s="61"/>
      <c r="BT925" s="61"/>
      <c r="BU925" s="61"/>
      <c r="BV925" s="61"/>
      <c r="BW925" s="61"/>
      <c r="BX925" s="61"/>
      <c r="BY925" s="61"/>
      <c r="BZ925" s="61"/>
    </row>
    <row r="926" spans="1:78" ht="15" hidden="1" customHeight="1">
      <c r="A926" s="61"/>
      <c r="B926" s="61"/>
      <c r="C926" s="61"/>
      <c r="D926" s="61"/>
      <c r="E926" s="80"/>
      <c r="F926" s="80"/>
      <c r="G926" s="80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1"/>
      <c r="BS926" s="61"/>
      <c r="BT926" s="61"/>
      <c r="BU926" s="61"/>
      <c r="BV926" s="61"/>
      <c r="BW926" s="61"/>
      <c r="BX926" s="61"/>
      <c r="BY926" s="61"/>
      <c r="BZ926" s="61"/>
    </row>
    <row r="927" spans="1:78" ht="15" hidden="1" customHeight="1">
      <c r="A927" s="61"/>
      <c r="B927" s="61"/>
      <c r="C927" s="61"/>
      <c r="D927" s="61"/>
      <c r="E927" s="80"/>
      <c r="F927" s="80"/>
      <c r="G927" s="80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1"/>
      <c r="BS927" s="61"/>
      <c r="BT927" s="61"/>
      <c r="BU927" s="61"/>
      <c r="BV927" s="61"/>
      <c r="BW927" s="61"/>
      <c r="BX927" s="61"/>
      <c r="BY927" s="61"/>
      <c r="BZ927" s="61"/>
    </row>
    <row r="928" spans="1:78" ht="15" hidden="1" customHeight="1">
      <c r="A928" s="61"/>
      <c r="B928" s="61"/>
      <c r="C928" s="61"/>
      <c r="D928" s="61"/>
      <c r="E928" s="80"/>
      <c r="F928" s="80"/>
      <c r="G928" s="80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1"/>
      <c r="BS928" s="61"/>
      <c r="BT928" s="61"/>
      <c r="BU928" s="61"/>
      <c r="BV928" s="61"/>
      <c r="BW928" s="61"/>
      <c r="BX928" s="61"/>
      <c r="BY928" s="61"/>
      <c r="BZ928" s="61"/>
    </row>
    <row r="929" spans="1:78" ht="15" hidden="1" customHeight="1">
      <c r="A929" s="61"/>
      <c r="B929" s="61"/>
      <c r="C929" s="61"/>
      <c r="D929" s="61"/>
      <c r="E929" s="80"/>
      <c r="F929" s="80"/>
      <c r="G929" s="80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1"/>
      <c r="BS929" s="61"/>
      <c r="BT929" s="61"/>
      <c r="BU929" s="61"/>
      <c r="BV929" s="61"/>
      <c r="BW929" s="61"/>
      <c r="BX929" s="61"/>
      <c r="BY929" s="61"/>
      <c r="BZ929" s="61"/>
    </row>
    <row r="930" spans="1:78" ht="15" hidden="1" customHeight="1">
      <c r="A930" s="61"/>
      <c r="B930" s="61"/>
      <c r="C930" s="61"/>
      <c r="D930" s="61"/>
      <c r="E930" s="80"/>
      <c r="F930" s="80"/>
      <c r="G930" s="80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1"/>
      <c r="BS930" s="61"/>
      <c r="BT930" s="61"/>
      <c r="BU930" s="61"/>
      <c r="BV930" s="61"/>
      <c r="BW930" s="61"/>
      <c r="BX930" s="61"/>
      <c r="BY930" s="61"/>
      <c r="BZ930" s="61"/>
    </row>
    <row r="931" spans="1:78" ht="15" hidden="1" customHeight="1">
      <c r="A931" s="61"/>
      <c r="B931" s="61"/>
      <c r="C931" s="61"/>
      <c r="D931" s="61"/>
      <c r="E931" s="80"/>
      <c r="F931" s="80"/>
      <c r="G931" s="80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1"/>
      <c r="BS931" s="61"/>
      <c r="BT931" s="61"/>
      <c r="BU931" s="61"/>
      <c r="BV931" s="61"/>
      <c r="BW931" s="61"/>
      <c r="BX931" s="61"/>
      <c r="BY931" s="61"/>
      <c r="BZ931" s="61"/>
    </row>
    <row r="932" spans="1:78" ht="15" hidden="1" customHeight="1">
      <c r="A932" s="61"/>
      <c r="B932" s="61"/>
      <c r="C932" s="61"/>
      <c r="D932" s="61"/>
      <c r="E932" s="80"/>
      <c r="F932" s="80"/>
      <c r="G932" s="80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  <c r="BT932" s="61"/>
      <c r="BU932" s="61"/>
      <c r="BV932" s="61"/>
      <c r="BW932" s="61"/>
      <c r="BX932" s="61"/>
      <c r="BY932" s="61"/>
      <c r="BZ932" s="61"/>
    </row>
    <row r="933" spans="1:78" ht="15" hidden="1" customHeight="1">
      <c r="A933" s="61"/>
      <c r="B933" s="61"/>
      <c r="C933" s="61"/>
      <c r="D933" s="61"/>
      <c r="E933" s="80"/>
      <c r="F933" s="80"/>
      <c r="G933" s="80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1"/>
      <c r="BS933" s="61"/>
      <c r="BT933" s="61"/>
      <c r="BU933" s="61"/>
      <c r="BV933" s="61"/>
      <c r="BW933" s="61"/>
      <c r="BX933" s="61"/>
      <c r="BY933" s="61"/>
      <c r="BZ933" s="61"/>
    </row>
    <row r="934" spans="1:78" ht="15" hidden="1" customHeight="1">
      <c r="A934" s="61"/>
      <c r="B934" s="61"/>
      <c r="C934" s="61"/>
      <c r="D934" s="61"/>
      <c r="E934" s="80"/>
      <c r="F934" s="80"/>
      <c r="G934" s="80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  <c r="BT934" s="61"/>
      <c r="BU934" s="61"/>
      <c r="BV934" s="61"/>
      <c r="BW934" s="61"/>
      <c r="BX934" s="61"/>
      <c r="BY934" s="61"/>
      <c r="BZ934" s="61"/>
    </row>
    <row r="935" spans="1:78" ht="15" hidden="1" customHeight="1">
      <c r="A935" s="61"/>
      <c r="B935" s="61"/>
      <c r="C935" s="61"/>
      <c r="D935" s="61"/>
      <c r="E935" s="80"/>
      <c r="F935" s="80"/>
      <c r="G935" s="80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  <c r="BT935" s="61"/>
      <c r="BU935" s="61"/>
      <c r="BV935" s="61"/>
      <c r="BW935" s="61"/>
      <c r="BX935" s="61"/>
      <c r="BY935" s="61"/>
      <c r="BZ935" s="61"/>
    </row>
    <row r="936" spans="1:78" ht="15" hidden="1" customHeight="1">
      <c r="A936" s="61"/>
      <c r="B936" s="61"/>
      <c r="C936" s="61"/>
      <c r="D936" s="61"/>
      <c r="E936" s="80"/>
      <c r="F936" s="80"/>
      <c r="G936" s="80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1"/>
      <c r="BS936" s="61"/>
      <c r="BT936" s="61"/>
      <c r="BU936" s="61"/>
      <c r="BV936" s="61"/>
      <c r="BW936" s="61"/>
      <c r="BX936" s="61"/>
      <c r="BY936" s="61"/>
      <c r="BZ936" s="61"/>
    </row>
    <row r="937" spans="1:78" ht="15" hidden="1" customHeight="1">
      <c r="A937" s="61"/>
      <c r="B937" s="61"/>
      <c r="C937" s="61"/>
      <c r="D937" s="61"/>
      <c r="E937" s="80"/>
      <c r="F937" s="80"/>
      <c r="G937" s="80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1"/>
      <c r="BS937" s="61"/>
      <c r="BT937" s="61"/>
      <c r="BU937" s="61"/>
      <c r="BV937" s="61"/>
      <c r="BW937" s="61"/>
      <c r="BX937" s="61"/>
      <c r="BY937" s="61"/>
      <c r="BZ937" s="61"/>
    </row>
    <row r="938" spans="1:78" ht="15" hidden="1" customHeight="1">
      <c r="A938" s="61"/>
      <c r="B938" s="61"/>
      <c r="C938" s="61"/>
      <c r="D938" s="61"/>
      <c r="E938" s="80"/>
      <c r="F938" s="80"/>
      <c r="G938" s="80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1"/>
      <c r="BS938" s="61"/>
      <c r="BT938" s="61"/>
      <c r="BU938" s="61"/>
      <c r="BV938" s="61"/>
      <c r="BW938" s="61"/>
      <c r="BX938" s="61"/>
      <c r="BY938" s="61"/>
      <c r="BZ938" s="61"/>
    </row>
    <row r="939" spans="1:78" ht="15" hidden="1" customHeight="1">
      <c r="A939" s="61"/>
      <c r="B939" s="61"/>
      <c r="C939" s="61"/>
      <c r="D939" s="61"/>
      <c r="E939" s="80"/>
      <c r="F939" s="80"/>
      <c r="G939" s="80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1"/>
      <c r="BS939" s="61"/>
      <c r="BT939" s="61"/>
      <c r="BU939" s="61"/>
      <c r="BV939" s="61"/>
      <c r="BW939" s="61"/>
      <c r="BX939" s="61"/>
      <c r="BY939" s="61"/>
      <c r="BZ939" s="61"/>
    </row>
    <row r="940" spans="1:78" ht="15" hidden="1" customHeight="1">
      <c r="A940" s="61"/>
      <c r="B940" s="61"/>
      <c r="C940" s="61"/>
      <c r="D940" s="61"/>
      <c r="E940" s="80"/>
      <c r="F940" s="80"/>
      <c r="G940" s="80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1"/>
      <c r="BS940" s="61"/>
      <c r="BT940" s="61"/>
      <c r="BU940" s="61"/>
      <c r="BV940" s="61"/>
      <c r="BW940" s="61"/>
      <c r="BX940" s="61"/>
      <c r="BY940" s="61"/>
      <c r="BZ940" s="61"/>
    </row>
    <row r="941" spans="1:78" ht="15" hidden="1" customHeight="1">
      <c r="A941" s="61"/>
      <c r="B941" s="61"/>
      <c r="C941" s="61"/>
      <c r="D941" s="61"/>
      <c r="E941" s="80"/>
      <c r="F941" s="80"/>
      <c r="G941" s="80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1"/>
      <c r="BS941" s="61"/>
      <c r="BT941" s="61"/>
      <c r="BU941" s="61"/>
      <c r="BV941" s="61"/>
      <c r="BW941" s="61"/>
      <c r="BX941" s="61"/>
      <c r="BY941" s="61"/>
      <c r="BZ941" s="61"/>
    </row>
    <row r="942" spans="1:78" ht="15" hidden="1" customHeight="1">
      <c r="A942" s="61"/>
      <c r="B942" s="61"/>
      <c r="C942" s="61"/>
      <c r="D942" s="61"/>
      <c r="E942" s="80"/>
      <c r="F942" s="80"/>
      <c r="G942" s="80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1"/>
      <c r="BS942" s="61"/>
      <c r="BT942" s="61"/>
      <c r="BU942" s="61"/>
      <c r="BV942" s="61"/>
      <c r="BW942" s="61"/>
      <c r="BX942" s="61"/>
      <c r="BY942" s="61"/>
      <c r="BZ942" s="61"/>
    </row>
    <row r="943" spans="1:78" ht="15" hidden="1" customHeight="1">
      <c r="A943" s="61"/>
      <c r="B943" s="61"/>
      <c r="C943" s="61"/>
      <c r="D943" s="61"/>
      <c r="E943" s="80"/>
      <c r="F943" s="80"/>
      <c r="G943" s="80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1"/>
      <c r="BS943" s="61"/>
      <c r="BT943" s="61"/>
      <c r="BU943" s="61"/>
      <c r="BV943" s="61"/>
      <c r="BW943" s="61"/>
      <c r="BX943" s="61"/>
      <c r="BY943" s="61"/>
      <c r="BZ943" s="61"/>
    </row>
    <row r="944" spans="1:78" ht="15" hidden="1" customHeight="1">
      <c r="A944" s="61"/>
      <c r="B944" s="61"/>
      <c r="C944" s="61"/>
      <c r="D944" s="61"/>
      <c r="E944" s="80"/>
      <c r="F944" s="80"/>
      <c r="G944" s="80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1"/>
      <c r="BS944" s="61"/>
      <c r="BT944" s="61"/>
      <c r="BU944" s="61"/>
      <c r="BV944" s="61"/>
      <c r="BW944" s="61"/>
      <c r="BX944" s="61"/>
      <c r="BY944" s="61"/>
      <c r="BZ944" s="61"/>
    </row>
    <row r="945" spans="1:78" ht="15" hidden="1" customHeight="1">
      <c r="A945" s="61"/>
      <c r="B945" s="61"/>
      <c r="C945" s="61"/>
      <c r="D945" s="61"/>
      <c r="E945" s="80"/>
      <c r="F945" s="80"/>
      <c r="G945" s="80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1"/>
      <c r="BS945" s="61"/>
      <c r="BT945" s="61"/>
      <c r="BU945" s="61"/>
      <c r="BV945" s="61"/>
      <c r="BW945" s="61"/>
      <c r="BX945" s="61"/>
      <c r="BY945" s="61"/>
      <c r="BZ945" s="61"/>
    </row>
    <row r="946" spans="1:78" ht="15" hidden="1" customHeight="1">
      <c r="A946" s="61"/>
      <c r="B946" s="61"/>
      <c r="C946" s="61"/>
      <c r="D946" s="61"/>
      <c r="E946" s="80"/>
      <c r="F946" s="80"/>
      <c r="G946" s="80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1"/>
      <c r="BS946" s="61"/>
      <c r="BT946" s="61"/>
      <c r="BU946" s="61"/>
      <c r="BV946" s="61"/>
      <c r="BW946" s="61"/>
      <c r="BX946" s="61"/>
      <c r="BY946" s="61"/>
      <c r="BZ946" s="61"/>
    </row>
    <row r="947" spans="1:78" ht="15" hidden="1" customHeight="1">
      <c r="A947" s="61"/>
      <c r="B947" s="61"/>
      <c r="C947" s="61"/>
      <c r="D947" s="61"/>
      <c r="E947" s="80"/>
      <c r="F947" s="80"/>
      <c r="G947" s="80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1"/>
      <c r="BS947" s="61"/>
      <c r="BT947" s="61"/>
      <c r="BU947" s="61"/>
      <c r="BV947" s="61"/>
      <c r="BW947" s="61"/>
      <c r="BX947" s="61"/>
      <c r="BY947" s="61"/>
      <c r="BZ947" s="61"/>
    </row>
    <row r="948" spans="1:78" ht="15" hidden="1" customHeight="1">
      <c r="A948" s="61"/>
      <c r="B948" s="61"/>
      <c r="C948" s="61"/>
      <c r="D948" s="61"/>
      <c r="E948" s="80"/>
      <c r="F948" s="80"/>
      <c r="G948" s="80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1"/>
      <c r="BS948" s="61"/>
      <c r="BT948" s="61"/>
      <c r="BU948" s="61"/>
      <c r="BV948" s="61"/>
      <c r="BW948" s="61"/>
      <c r="BX948" s="61"/>
      <c r="BY948" s="61"/>
      <c r="BZ948" s="61"/>
    </row>
    <row r="949" spans="1:78" ht="15" hidden="1" customHeight="1">
      <c r="A949" s="61"/>
      <c r="B949" s="61"/>
      <c r="C949" s="61"/>
      <c r="D949" s="61"/>
      <c r="E949" s="80"/>
      <c r="F949" s="80"/>
      <c r="G949" s="80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1"/>
      <c r="BS949" s="61"/>
      <c r="BT949" s="61"/>
      <c r="BU949" s="61"/>
      <c r="BV949" s="61"/>
      <c r="BW949" s="61"/>
      <c r="BX949" s="61"/>
      <c r="BY949" s="61"/>
      <c r="BZ949" s="61"/>
    </row>
    <row r="950" spans="1:78" ht="15" hidden="1" customHeight="1">
      <c r="A950" s="61"/>
      <c r="B950" s="61"/>
      <c r="C950" s="61"/>
      <c r="D950" s="61"/>
      <c r="E950" s="80"/>
      <c r="F950" s="80"/>
      <c r="G950" s="80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1"/>
      <c r="BS950" s="61"/>
      <c r="BT950" s="61"/>
      <c r="BU950" s="61"/>
      <c r="BV950" s="61"/>
      <c r="BW950" s="61"/>
      <c r="BX950" s="61"/>
      <c r="BY950" s="61"/>
      <c r="BZ950" s="61"/>
    </row>
    <row r="951" spans="1:78" ht="15" hidden="1" customHeight="1">
      <c r="A951" s="61"/>
      <c r="B951" s="61"/>
      <c r="C951" s="61"/>
      <c r="D951" s="61"/>
      <c r="E951" s="80"/>
      <c r="F951" s="80"/>
      <c r="G951" s="80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1"/>
      <c r="BS951" s="61"/>
      <c r="BT951" s="61"/>
      <c r="BU951" s="61"/>
      <c r="BV951" s="61"/>
      <c r="BW951" s="61"/>
      <c r="BX951" s="61"/>
      <c r="BY951" s="61"/>
      <c r="BZ951" s="61"/>
    </row>
    <row r="952" spans="1:78" ht="15" hidden="1" customHeight="1">
      <c r="A952" s="61"/>
      <c r="B952" s="61"/>
      <c r="C952" s="61"/>
      <c r="D952" s="61"/>
      <c r="E952" s="80"/>
      <c r="F952" s="80"/>
      <c r="G952" s="80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1"/>
      <c r="BS952" s="61"/>
      <c r="BT952" s="61"/>
      <c r="BU952" s="61"/>
      <c r="BV952" s="61"/>
      <c r="BW952" s="61"/>
      <c r="BX952" s="61"/>
      <c r="BY952" s="61"/>
      <c r="BZ952" s="61"/>
    </row>
    <row r="953" spans="1:78" ht="15" hidden="1" customHeight="1">
      <c r="A953" s="61"/>
      <c r="B953" s="61"/>
      <c r="C953" s="61"/>
      <c r="D953" s="61"/>
      <c r="E953" s="80"/>
      <c r="F953" s="80"/>
      <c r="G953" s="80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1"/>
      <c r="BS953" s="61"/>
      <c r="BT953" s="61"/>
      <c r="BU953" s="61"/>
      <c r="BV953" s="61"/>
      <c r="BW953" s="61"/>
      <c r="BX953" s="61"/>
      <c r="BY953" s="61"/>
      <c r="BZ953" s="61"/>
    </row>
    <row r="954" spans="1:78" ht="15" hidden="1" customHeight="1">
      <c r="A954" s="61"/>
      <c r="B954" s="61"/>
      <c r="C954" s="61"/>
      <c r="D954" s="61"/>
      <c r="E954" s="80"/>
      <c r="F954" s="80"/>
      <c r="G954" s="80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1"/>
      <c r="BS954" s="61"/>
      <c r="BT954" s="61"/>
      <c r="BU954" s="61"/>
      <c r="BV954" s="61"/>
      <c r="BW954" s="61"/>
      <c r="BX954" s="61"/>
      <c r="BY954" s="61"/>
      <c r="BZ954" s="61"/>
    </row>
    <row r="955" spans="1:78" ht="15" hidden="1" customHeight="1">
      <c r="A955" s="61"/>
      <c r="B955" s="61"/>
      <c r="C955" s="61"/>
      <c r="D955" s="61"/>
      <c r="E955" s="80"/>
      <c r="F955" s="80"/>
      <c r="G955" s="80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1"/>
      <c r="BS955" s="61"/>
      <c r="BT955" s="61"/>
      <c r="BU955" s="61"/>
      <c r="BV955" s="61"/>
      <c r="BW955" s="61"/>
      <c r="BX955" s="61"/>
      <c r="BY955" s="61"/>
      <c r="BZ955" s="61"/>
    </row>
    <row r="956" spans="1:78" ht="15" hidden="1" customHeight="1">
      <c r="A956" s="61"/>
      <c r="B956" s="61"/>
      <c r="C956" s="61"/>
      <c r="D956" s="61"/>
      <c r="E956" s="80"/>
      <c r="F956" s="80"/>
      <c r="G956" s="80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1"/>
      <c r="BS956" s="61"/>
      <c r="BT956" s="61"/>
      <c r="BU956" s="61"/>
      <c r="BV956" s="61"/>
      <c r="BW956" s="61"/>
      <c r="BX956" s="61"/>
      <c r="BY956" s="61"/>
      <c r="BZ956" s="61"/>
    </row>
    <row r="957" spans="1:78" ht="15" hidden="1" customHeight="1">
      <c r="A957" s="61"/>
      <c r="B957" s="61"/>
      <c r="C957" s="61"/>
      <c r="D957" s="61"/>
      <c r="E957" s="80"/>
      <c r="F957" s="80"/>
      <c r="G957" s="80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1"/>
      <c r="BS957" s="61"/>
      <c r="BT957" s="61"/>
      <c r="BU957" s="61"/>
      <c r="BV957" s="61"/>
      <c r="BW957" s="61"/>
      <c r="BX957" s="61"/>
      <c r="BY957" s="61"/>
      <c r="BZ957" s="61"/>
    </row>
    <row r="958" spans="1:78" ht="15" hidden="1" customHeight="1">
      <c r="A958" s="61"/>
      <c r="B958" s="61"/>
      <c r="C958" s="61"/>
      <c r="D958" s="61"/>
      <c r="E958" s="80"/>
      <c r="F958" s="80"/>
      <c r="G958" s="80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1"/>
      <c r="BS958" s="61"/>
      <c r="BT958" s="61"/>
      <c r="BU958" s="61"/>
      <c r="BV958" s="61"/>
      <c r="BW958" s="61"/>
      <c r="BX958" s="61"/>
      <c r="BY958" s="61"/>
      <c r="BZ958" s="61"/>
    </row>
    <row r="959" spans="1:78" ht="15" hidden="1" customHeight="1">
      <c r="A959" s="61"/>
      <c r="B959" s="61"/>
      <c r="C959" s="61"/>
      <c r="D959" s="61"/>
      <c r="E959" s="80"/>
      <c r="F959" s="80"/>
      <c r="G959" s="80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1"/>
      <c r="BS959" s="61"/>
      <c r="BT959" s="61"/>
      <c r="BU959" s="61"/>
      <c r="BV959" s="61"/>
      <c r="BW959" s="61"/>
      <c r="BX959" s="61"/>
      <c r="BY959" s="61"/>
      <c r="BZ959" s="61"/>
    </row>
    <row r="960" spans="1:78" ht="15" hidden="1" customHeight="1">
      <c r="A960" s="61"/>
      <c r="B960" s="61"/>
      <c r="C960" s="61"/>
      <c r="D960" s="61"/>
      <c r="E960" s="80"/>
      <c r="F960" s="80"/>
      <c r="G960" s="80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1"/>
      <c r="BS960" s="61"/>
      <c r="BT960" s="61"/>
      <c r="BU960" s="61"/>
      <c r="BV960" s="61"/>
      <c r="BW960" s="61"/>
      <c r="BX960" s="61"/>
      <c r="BY960" s="61"/>
      <c r="BZ960" s="61"/>
    </row>
    <row r="961" spans="1:78" ht="15" hidden="1" customHeight="1">
      <c r="A961" s="61"/>
      <c r="B961" s="61"/>
      <c r="C961" s="61"/>
      <c r="D961" s="61"/>
      <c r="E961" s="80"/>
      <c r="F961" s="80"/>
      <c r="G961" s="80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1"/>
      <c r="BS961" s="61"/>
      <c r="BT961" s="61"/>
      <c r="BU961" s="61"/>
      <c r="BV961" s="61"/>
      <c r="BW961" s="61"/>
      <c r="BX961" s="61"/>
      <c r="BY961" s="61"/>
      <c r="BZ961" s="61"/>
    </row>
    <row r="962" spans="1:78" ht="15" hidden="1" customHeight="1">
      <c r="A962" s="61"/>
      <c r="B962" s="61"/>
      <c r="C962" s="61"/>
      <c r="D962" s="61"/>
      <c r="E962" s="80"/>
      <c r="F962" s="80"/>
      <c r="G962" s="80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1"/>
      <c r="BS962" s="61"/>
      <c r="BT962" s="61"/>
      <c r="BU962" s="61"/>
      <c r="BV962" s="61"/>
      <c r="BW962" s="61"/>
      <c r="BX962" s="61"/>
      <c r="BY962" s="61"/>
      <c r="BZ962" s="61"/>
    </row>
    <row r="963" spans="1:78" ht="15" hidden="1" customHeight="1">
      <c r="A963" s="61"/>
      <c r="B963" s="61"/>
      <c r="C963" s="61"/>
      <c r="D963" s="61"/>
      <c r="E963" s="80"/>
      <c r="F963" s="80"/>
      <c r="G963" s="80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1"/>
      <c r="BS963" s="61"/>
      <c r="BT963" s="61"/>
      <c r="BU963" s="61"/>
      <c r="BV963" s="61"/>
      <c r="BW963" s="61"/>
      <c r="BX963" s="61"/>
      <c r="BY963" s="61"/>
      <c r="BZ963" s="61"/>
    </row>
    <row r="964" spans="1:78" ht="15" hidden="1" customHeight="1">
      <c r="A964" s="61"/>
      <c r="B964" s="61"/>
      <c r="C964" s="61"/>
      <c r="D964" s="61"/>
      <c r="E964" s="80"/>
      <c r="F964" s="80"/>
      <c r="G964" s="80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1"/>
      <c r="BS964" s="61"/>
      <c r="BT964" s="61"/>
      <c r="BU964" s="61"/>
      <c r="BV964" s="61"/>
      <c r="BW964" s="61"/>
      <c r="BX964" s="61"/>
      <c r="BY964" s="61"/>
      <c r="BZ964" s="61"/>
    </row>
    <row r="965" spans="1:78" ht="15" hidden="1" customHeight="1">
      <c r="A965" s="61"/>
      <c r="B965" s="61"/>
      <c r="C965" s="61"/>
      <c r="D965" s="61"/>
      <c r="E965" s="80"/>
      <c r="F965" s="80"/>
      <c r="G965" s="80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  <c r="BT965" s="61"/>
      <c r="BU965" s="61"/>
      <c r="BV965" s="61"/>
      <c r="BW965" s="61"/>
      <c r="BX965" s="61"/>
      <c r="BY965" s="61"/>
      <c r="BZ965" s="61"/>
    </row>
    <row r="966" spans="1:78" ht="15" hidden="1" customHeight="1">
      <c r="A966" s="61"/>
      <c r="B966" s="61"/>
      <c r="C966" s="61"/>
      <c r="D966" s="61"/>
      <c r="E966" s="80"/>
      <c r="F966" s="80"/>
      <c r="G966" s="80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  <c r="BT966" s="61"/>
      <c r="BU966" s="61"/>
      <c r="BV966" s="61"/>
      <c r="BW966" s="61"/>
      <c r="BX966" s="61"/>
      <c r="BY966" s="61"/>
      <c r="BZ966" s="61"/>
    </row>
    <row r="967" spans="1:78" ht="15" hidden="1" customHeight="1">
      <c r="A967" s="61"/>
      <c r="B967" s="61"/>
      <c r="C967" s="61"/>
      <c r="D967" s="61"/>
      <c r="E967" s="80"/>
      <c r="F967" s="80"/>
      <c r="G967" s="80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1"/>
      <c r="BS967" s="61"/>
      <c r="BT967" s="61"/>
      <c r="BU967" s="61"/>
      <c r="BV967" s="61"/>
      <c r="BW967" s="61"/>
      <c r="BX967" s="61"/>
      <c r="BY967" s="61"/>
      <c r="BZ967" s="61"/>
    </row>
    <row r="968" spans="1:78" ht="15" hidden="1" customHeight="1">
      <c r="A968" s="61"/>
      <c r="B968" s="61"/>
      <c r="C968" s="61"/>
      <c r="D968" s="61"/>
      <c r="E968" s="80"/>
      <c r="F968" s="80"/>
      <c r="G968" s="80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1"/>
      <c r="BS968" s="61"/>
      <c r="BT968" s="61"/>
      <c r="BU968" s="61"/>
      <c r="BV968" s="61"/>
      <c r="BW968" s="61"/>
      <c r="BX968" s="61"/>
      <c r="BY968" s="61"/>
      <c r="BZ968" s="61"/>
    </row>
    <row r="969" spans="1:78" ht="15" hidden="1" customHeight="1">
      <c r="A969" s="61"/>
      <c r="B969" s="61"/>
      <c r="C969" s="61"/>
      <c r="D969" s="61"/>
      <c r="E969" s="80"/>
      <c r="F969" s="80"/>
      <c r="G969" s="80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1"/>
      <c r="BS969" s="61"/>
      <c r="BT969" s="61"/>
      <c r="BU969" s="61"/>
      <c r="BV969" s="61"/>
      <c r="BW969" s="61"/>
      <c r="BX969" s="61"/>
      <c r="BY969" s="61"/>
      <c r="BZ969" s="61"/>
    </row>
    <row r="970" spans="1:78" ht="15" hidden="1" customHeight="1">
      <c r="A970" s="61"/>
      <c r="B970" s="61"/>
      <c r="C970" s="61"/>
      <c r="D970" s="61"/>
      <c r="E970" s="80"/>
      <c r="F970" s="80"/>
      <c r="G970" s="80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1"/>
      <c r="BS970" s="61"/>
      <c r="BT970" s="61"/>
      <c r="BU970" s="61"/>
      <c r="BV970" s="61"/>
      <c r="BW970" s="61"/>
      <c r="BX970" s="61"/>
      <c r="BY970" s="61"/>
      <c r="BZ970" s="61"/>
    </row>
    <row r="971" spans="1:78" ht="15" hidden="1" customHeight="1">
      <c r="A971" s="61"/>
      <c r="B971" s="61"/>
      <c r="C971" s="61"/>
      <c r="D971" s="61"/>
      <c r="E971" s="80"/>
      <c r="F971" s="80"/>
      <c r="G971" s="80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1"/>
      <c r="BS971" s="61"/>
      <c r="BT971" s="61"/>
      <c r="BU971" s="61"/>
      <c r="BV971" s="61"/>
      <c r="BW971" s="61"/>
      <c r="BX971" s="61"/>
      <c r="BY971" s="61"/>
      <c r="BZ971" s="61"/>
    </row>
    <row r="972" spans="1:78" ht="15" hidden="1" customHeight="1">
      <c r="A972" s="61"/>
      <c r="B972" s="61"/>
      <c r="C972" s="61"/>
      <c r="D972" s="61"/>
      <c r="E972" s="80"/>
      <c r="F972" s="80"/>
      <c r="G972" s="80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1"/>
      <c r="BS972" s="61"/>
      <c r="BT972" s="61"/>
      <c r="BU972" s="61"/>
      <c r="BV972" s="61"/>
      <c r="BW972" s="61"/>
      <c r="BX972" s="61"/>
      <c r="BY972" s="61"/>
      <c r="BZ972" s="61"/>
    </row>
    <row r="973" spans="1:78" ht="15" hidden="1" customHeight="1">
      <c r="A973" s="61"/>
      <c r="B973" s="61"/>
      <c r="C973" s="61"/>
      <c r="D973" s="61"/>
      <c r="E973" s="80"/>
      <c r="F973" s="80"/>
      <c r="G973" s="80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1"/>
      <c r="BS973" s="61"/>
      <c r="BT973" s="61"/>
      <c r="BU973" s="61"/>
      <c r="BV973" s="61"/>
      <c r="BW973" s="61"/>
      <c r="BX973" s="61"/>
      <c r="BY973" s="61"/>
      <c r="BZ973" s="61"/>
    </row>
    <row r="974" spans="1:78" ht="15" hidden="1" customHeight="1">
      <c r="A974" s="61"/>
      <c r="B974" s="61"/>
      <c r="C974" s="61"/>
      <c r="D974" s="61"/>
      <c r="E974" s="80"/>
      <c r="F974" s="80"/>
      <c r="G974" s="80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1"/>
      <c r="BS974" s="61"/>
      <c r="BT974" s="61"/>
      <c r="BU974" s="61"/>
      <c r="BV974" s="61"/>
      <c r="BW974" s="61"/>
      <c r="BX974" s="61"/>
      <c r="BY974" s="61"/>
      <c r="BZ974" s="61"/>
    </row>
    <row r="975" spans="1:78" ht="15" hidden="1" customHeight="1">
      <c r="A975" s="61"/>
      <c r="B975" s="61"/>
      <c r="C975" s="61"/>
      <c r="D975" s="61"/>
      <c r="E975" s="80"/>
      <c r="F975" s="80"/>
      <c r="G975" s="80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1"/>
      <c r="BS975" s="61"/>
      <c r="BT975" s="61"/>
      <c r="BU975" s="61"/>
      <c r="BV975" s="61"/>
      <c r="BW975" s="61"/>
      <c r="BX975" s="61"/>
      <c r="BY975" s="61"/>
      <c r="BZ975" s="61"/>
    </row>
    <row r="976" spans="1:78" ht="15" hidden="1" customHeight="1">
      <c r="A976" s="61"/>
      <c r="B976" s="61"/>
      <c r="C976" s="61"/>
      <c r="D976" s="61"/>
      <c r="E976" s="80"/>
      <c r="F976" s="80"/>
      <c r="G976" s="80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1"/>
      <c r="BS976" s="61"/>
      <c r="BT976" s="61"/>
      <c r="BU976" s="61"/>
      <c r="BV976" s="61"/>
      <c r="BW976" s="61"/>
      <c r="BX976" s="61"/>
      <c r="BY976" s="61"/>
      <c r="BZ976" s="61"/>
    </row>
    <row r="977" spans="1:78" ht="15" hidden="1" customHeight="1">
      <c r="A977" s="61"/>
      <c r="B977" s="61"/>
      <c r="C977" s="61"/>
      <c r="D977" s="61"/>
      <c r="E977" s="80"/>
      <c r="F977" s="80"/>
      <c r="G977" s="80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1"/>
      <c r="BS977" s="61"/>
      <c r="BT977" s="61"/>
      <c r="BU977" s="61"/>
      <c r="BV977" s="61"/>
      <c r="BW977" s="61"/>
      <c r="BX977" s="61"/>
      <c r="BY977" s="61"/>
      <c r="BZ977" s="61"/>
    </row>
    <row r="978" spans="1:78" ht="15" hidden="1" customHeight="1">
      <c r="A978" s="61"/>
      <c r="B978" s="61"/>
      <c r="C978" s="61"/>
      <c r="D978" s="61"/>
      <c r="E978" s="80"/>
      <c r="F978" s="80"/>
      <c r="G978" s="80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1"/>
      <c r="BS978" s="61"/>
      <c r="BT978" s="61"/>
      <c r="BU978" s="61"/>
      <c r="BV978" s="61"/>
      <c r="BW978" s="61"/>
      <c r="BX978" s="61"/>
      <c r="BY978" s="61"/>
      <c r="BZ978" s="61"/>
    </row>
    <row r="979" spans="1:78" ht="15" hidden="1" customHeight="1">
      <c r="A979" s="61"/>
      <c r="B979" s="61"/>
      <c r="C979" s="61"/>
      <c r="D979" s="61"/>
      <c r="E979" s="80"/>
      <c r="F979" s="80"/>
      <c r="G979" s="80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1"/>
      <c r="BS979" s="61"/>
      <c r="BT979" s="61"/>
      <c r="BU979" s="61"/>
      <c r="BV979" s="61"/>
      <c r="BW979" s="61"/>
      <c r="BX979" s="61"/>
      <c r="BY979" s="61"/>
      <c r="BZ979" s="61"/>
    </row>
    <row r="980" spans="1:78" ht="15" hidden="1" customHeight="1">
      <c r="A980" s="61"/>
      <c r="B980" s="61"/>
      <c r="C980" s="61"/>
      <c r="D980" s="61"/>
      <c r="E980" s="80"/>
      <c r="F980" s="80"/>
      <c r="G980" s="80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1"/>
      <c r="BS980" s="61"/>
      <c r="BT980" s="61"/>
      <c r="BU980" s="61"/>
      <c r="BV980" s="61"/>
      <c r="BW980" s="61"/>
      <c r="BX980" s="61"/>
      <c r="BY980" s="61"/>
      <c r="BZ980" s="61"/>
    </row>
    <row r="981" spans="1:78" ht="15" hidden="1" customHeight="1">
      <c r="A981" s="61"/>
      <c r="B981" s="61"/>
      <c r="C981" s="61"/>
      <c r="D981" s="61"/>
      <c r="E981" s="80"/>
      <c r="F981" s="80"/>
      <c r="G981" s="80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1"/>
      <c r="BS981" s="61"/>
      <c r="BT981" s="61"/>
      <c r="BU981" s="61"/>
      <c r="BV981" s="61"/>
      <c r="BW981" s="61"/>
      <c r="BX981" s="61"/>
      <c r="BY981" s="61"/>
      <c r="BZ981" s="61"/>
    </row>
    <row r="982" spans="1:78" ht="15" hidden="1" customHeight="1">
      <c r="A982" s="61"/>
      <c r="B982" s="61"/>
      <c r="C982" s="61"/>
      <c r="D982" s="61"/>
      <c r="E982" s="80"/>
      <c r="F982" s="80"/>
      <c r="G982" s="80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1"/>
      <c r="BS982" s="61"/>
      <c r="BT982" s="61"/>
      <c r="BU982" s="61"/>
      <c r="BV982" s="61"/>
      <c r="BW982" s="61"/>
      <c r="BX982" s="61"/>
      <c r="BY982" s="61"/>
      <c r="BZ982" s="61"/>
    </row>
    <row r="983" spans="1:78" ht="15" hidden="1" customHeight="1">
      <c r="A983" s="61"/>
      <c r="B983" s="61"/>
      <c r="C983" s="61"/>
      <c r="D983" s="61"/>
      <c r="E983" s="80"/>
      <c r="F983" s="80"/>
      <c r="G983" s="80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1"/>
      <c r="BS983" s="61"/>
      <c r="BT983" s="61"/>
      <c r="BU983" s="61"/>
      <c r="BV983" s="61"/>
      <c r="BW983" s="61"/>
      <c r="BX983" s="61"/>
      <c r="BY983" s="61"/>
      <c r="BZ983" s="61"/>
    </row>
    <row r="984" spans="1:78" ht="15" hidden="1" customHeight="1">
      <c r="A984" s="61"/>
      <c r="B984" s="61"/>
      <c r="C984" s="61"/>
      <c r="D984" s="61"/>
      <c r="E984" s="80"/>
      <c r="F984" s="80"/>
      <c r="G984" s="80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1"/>
      <c r="BS984" s="61"/>
      <c r="BT984" s="61"/>
      <c r="BU984" s="61"/>
      <c r="BV984" s="61"/>
      <c r="BW984" s="61"/>
      <c r="BX984" s="61"/>
      <c r="BY984" s="61"/>
      <c r="BZ984" s="61"/>
    </row>
    <row r="985" spans="1:78" ht="15" hidden="1" customHeight="1">
      <c r="A985" s="61"/>
      <c r="B985" s="61"/>
      <c r="C985" s="61"/>
      <c r="D985" s="61"/>
      <c r="E985" s="80"/>
      <c r="F985" s="80"/>
      <c r="G985" s="80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1"/>
      <c r="BS985" s="61"/>
      <c r="BT985" s="61"/>
      <c r="BU985" s="61"/>
      <c r="BV985" s="61"/>
      <c r="BW985" s="61"/>
      <c r="BX985" s="61"/>
      <c r="BY985" s="61"/>
      <c r="BZ985" s="61"/>
    </row>
    <row r="986" spans="1:78" ht="15" hidden="1" customHeight="1">
      <c r="A986" s="61"/>
      <c r="B986" s="61"/>
      <c r="C986" s="61"/>
      <c r="D986" s="61"/>
      <c r="E986" s="80"/>
      <c r="F986" s="80"/>
      <c r="G986" s="80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1"/>
      <c r="BS986" s="61"/>
      <c r="BT986" s="61"/>
      <c r="BU986" s="61"/>
      <c r="BV986" s="61"/>
      <c r="BW986" s="61"/>
      <c r="BX986" s="61"/>
      <c r="BY986" s="61"/>
      <c r="BZ986" s="61"/>
    </row>
    <row r="987" spans="1:78" ht="15" hidden="1" customHeight="1">
      <c r="A987" s="61"/>
      <c r="B987" s="61"/>
      <c r="C987" s="61"/>
      <c r="D987" s="61"/>
      <c r="E987" s="80"/>
      <c r="F987" s="80"/>
      <c r="G987" s="80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1"/>
      <c r="BS987" s="61"/>
      <c r="BT987" s="61"/>
      <c r="BU987" s="61"/>
      <c r="BV987" s="61"/>
      <c r="BW987" s="61"/>
      <c r="BX987" s="61"/>
      <c r="BY987" s="61"/>
      <c r="BZ987" s="61"/>
    </row>
    <row r="988" spans="1:78" ht="15" hidden="1" customHeight="1">
      <c r="A988" s="61"/>
      <c r="B988" s="61"/>
      <c r="C988" s="61"/>
      <c r="D988" s="61"/>
      <c r="E988" s="80"/>
      <c r="F988" s="80"/>
      <c r="G988" s="80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1"/>
      <c r="BS988" s="61"/>
      <c r="BT988" s="61"/>
      <c r="BU988" s="61"/>
      <c r="BV988" s="61"/>
      <c r="BW988" s="61"/>
      <c r="BX988" s="61"/>
      <c r="BY988" s="61"/>
      <c r="BZ988" s="61"/>
    </row>
    <row r="989" spans="1:78" ht="15" hidden="1" customHeight="1">
      <c r="A989" s="61"/>
      <c r="B989" s="61"/>
      <c r="C989" s="61"/>
      <c r="D989" s="61"/>
      <c r="E989" s="80"/>
      <c r="F989" s="80"/>
      <c r="G989" s="80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  <c r="BJ989" s="61"/>
      <c r="BK989" s="61"/>
      <c r="BL989" s="61"/>
      <c r="BM989" s="61"/>
      <c r="BN989" s="61"/>
      <c r="BO989" s="61"/>
      <c r="BP989" s="61"/>
      <c r="BQ989" s="61"/>
      <c r="BR989" s="61"/>
      <c r="BS989" s="61"/>
      <c r="BT989" s="61"/>
      <c r="BU989" s="61"/>
      <c r="BV989" s="61"/>
      <c r="BW989" s="61"/>
      <c r="BX989" s="61"/>
      <c r="BY989" s="61"/>
      <c r="BZ989" s="61"/>
    </row>
    <row r="990" spans="1:78" ht="15" hidden="1" customHeight="1">
      <c r="A990" s="61"/>
      <c r="B990" s="61"/>
      <c r="C990" s="61"/>
      <c r="D990" s="61"/>
      <c r="E990" s="80"/>
      <c r="F990" s="80"/>
      <c r="G990" s="80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1"/>
      <c r="BS990" s="61"/>
      <c r="BT990" s="61"/>
      <c r="BU990" s="61"/>
      <c r="BV990" s="61"/>
      <c r="BW990" s="61"/>
      <c r="BX990" s="61"/>
      <c r="BY990" s="61"/>
      <c r="BZ990" s="61"/>
    </row>
    <row r="991" spans="1:78" ht="15" hidden="1" customHeight="1">
      <c r="A991" s="61"/>
      <c r="B991" s="61"/>
      <c r="C991" s="61"/>
      <c r="D991" s="61"/>
      <c r="E991" s="80"/>
      <c r="F991" s="80"/>
      <c r="G991" s="80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1"/>
      <c r="BS991" s="61"/>
      <c r="BT991" s="61"/>
      <c r="BU991" s="61"/>
      <c r="BV991" s="61"/>
      <c r="BW991" s="61"/>
      <c r="BX991" s="61"/>
      <c r="BY991" s="61"/>
      <c r="BZ991" s="61"/>
    </row>
    <row r="992" spans="1:78" ht="15" hidden="1" customHeight="1">
      <c r="A992" s="61"/>
      <c r="B992" s="61"/>
      <c r="C992" s="61"/>
      <c r="D992" s="61"/>
      <c r="E992" s="80"/>
      <c r="F992" s="80"/>
      <c r="G992" s="80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1"/>
      <c r="BS992" s="61"/>
      <c r="BT992" s="61"/>
      <c r="BU992" s="61"/>
      <c r="BV992" s="61"/>
      <c r="BW992" s="61"/>
      <c r="BX992" s="61"/>
      <c r="BY992" s="61"/>
      <c r="BZ992" s="61"/>
    </row>
    <row r="993" spans="1:78" ht="15" hidden="1" customHeight="1">
      <c r="A993" s="61"/>
      <c r="B993" s="61"/>
      <c r="C993" s="61"/>
      <c r="D993" s="61"/>
      <c r="E993" s="80"/>
      <c r="F993" s="80"/>
      <c r="G993" s="80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1"/>
      <c r="BS993" s="61"/>
      <c r="BT993" s="61"/>
      <c r="BU993" s="61"/>
      <c r="BV993" s="61"/>
      <c r="BW993" s="61"/>
      <c r="BX993" s="61"/>
      <c r="BY993" s="61"/>
      <c r="BZ993" s="61"/>
    </row>
    <row r="994" spans="1:78" ht="15" hidden="1" customHeight="1">
      <c r="A994" s="61"/>
      <c r="B994" s="61"/>
      <c r="C994" s="61"/>
      <c r="D994" s="61"/>
      <c r="E994" s="80"/>
      <c r="F994" s="80"/>
      <c r="G994" s="80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1"/>
      <c r="BS994" s="61"/>
      <c r="BT994" s="61"/>
      <c r="BU994" s="61"/>
      <c r="BV994" s="61"/>
      <c r="BW994" s="61"/>
      <c r="BX994" s="61"/>
      <c r="BY994" s="61"/>
      <c r="BZ994" s="61"/>
    </row>
    <row r="995" spans="1:78" ht="15" hidden="1" customHeight="1">
      <c r="A995" s="61"/>
      <c r="B995" s="61"/>
      <c r="C995" s="61"/>
      <c r="D995" s="61"/>
      <c r="E995" s="80"/>
      <c r="F995" s="80"/>
      <c r="G995" s="80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1"/>
      <c r="BS995" s="61"/>
      <c r="BT995" s="61"/>
      <c r="BU995" s="61"/>
      <c r="BV995" s="61"/>
      <c r="BW995" s="61"/>
      <c r="BX995" s="61"/>
      <c r="BY995" s="61"/>
      <c r="BZ995" s="61"/>
    </row>
    <row r="996" spans="1:78" ht="15" hidden="1" customHeight="1">
      <c r="A996" s="61"/>
      <c r="B996" s="61"/>
      <c r="C996" s="61"/>
      <c r="D996" s="61"/>
      <c r="E996" s="80"/>
      <c r="F996" s="80"/>
      <c r="G996" s="80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1"/>
      <c r="BS996" s="61"/>
      <c r="BT996" s="61"/>
      <c r="BU996" s="61"/>
      <c r="BV996" s="61"/>
      <c r="BW996" s="61"/>
      <c r="BX996" s="61"/>
      <c r="BY996" s="61"/>
      <c r="BZ996" s="61"/>
    </row>
    <row r="997" spans="1:78" ht="15" hidden="1" customHeight="1">
      <c r="A997" s="61"/>
      <c r="B997" s="61"/>
      <c r="C997" s="61"/>
      <c r="D997" s="61"/>
      <c r="E997" s="80"/>
      <c r="F997" s="80"/>
      <c r="G997" s="80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1"/>
      <c r="BS997" s="61"/>
      <c r="BT997" s="61"/>
      <c r="BU997" s="61"/>
      <c r="BV997" s="61"/>
      <c r="BW997" s="61"/>
      <c r="BX997" s="61"/>
      <c r="BY997" s="61"/>
      <c r="BZ997" s="61"/>
    </row>
    <row r="998" spans="1:78" ht="15" hidden="1" customHeight="1">
      <c r="A998" s="61"/>
      <c r="B998" s="61"/>
      <c r="C998" s="61"/>
      <c r="D998" s="61"/>
      <c r="E998" s="80"/>
      <c r="F998" s="80"/>
      <c r="G998" s="80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1"/>
      <c r="BS998" s="61"/>
      <c r="BT998" s="61"/>
      <c r="BU998" s="61"/>
      <c r="BV998" s="61"/>
      <c r="BW998" s="61"/>
      <c r="BX998" s="61"/>
      <c r="BY998" s="61"/>
      <c r="BZ998" s="61"/>
    </row>
    <row r="999" spans="1:78" ht="15" hidden="1" customHeight="1">
      <c r="A999" s="61"/>
      <c r="B999" s="61"/>
      <c r="C999" s="61"/>
      <c r="D999" s="61"/>
      <c r="E999" s="80"/>
      <c r="F999" s="80"/>
      <c r="G999" s="80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1"/>
      <c r="BS999" s="61"/>
      <c r="BT999" s="61"/>
      <c r="BU999" s="61"/>
      <c r="BV999" s="61"/>
      <c r="BW999" s="61"/>
      <c r="BX999" s="61"/>
      <c r="BY999" s="61"/>
      <c r="BZ999" s="61"/>
    </row>
    <row r="1000" spans="1:78" ht="15" hidden="1" customHeight="1">
      <c r="A1000" s="61"/>
      <c r="B1000" s="61"/>
      <c r="C1000" s="61"/>
      <c r="D1000" s="61"/>
      <c r="E1000" s="80"/>
      <c r="F1000" s="80"/>
      <c r="G1000" s="80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1"/>
      <c r="BS1000" s="61"/>
      <c r="BT1000" s="61"/>
      <c r="BU1000" s="61"/>
      <c r="BV1000" s="61"/>
      <c r="BW1000" s="61"/>
      <c r="BX1000" s="61"/>
      <c r="BY1000" s="61"/>
      <c r="BZ1000" s="61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rintOptions horizontalCentered="1"/>
  <pageMargins left="0.51181102362204722" right="0.31496062992125984" top="0.15748031496062992" bottom="0.15748031496062992" header="0.31496062992125984" footer="0.31496062992125984"/>
  <pageSetup scale="65" orientation="landscape" r:id="rId1"/>
  <ignoredErrors>
    <ignoredError sqref="E11:G15 E21:G23 E27:G28 E26:G26 E29:G29 E35:G38 E32:G32 E41:G48 E51:G56 E57:G58 E18 G18 E17:G17 E16 G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13" workbookViewId="0">
      <selection activeCell="I47" sqref="I47"/>
    </sheetView>
  </sheetViews>
  <sheetFormatPr baseColWidth="10" defaultRowHeight="12.75"/>
  <cols>
    <col min="1" max="1" width="89.5703125" customWidth="1"/>
    <col min="2" max="2" width="18.140625" customWidth="1"/>
    <col min="3" max="3" width="18.42578125" customWidth="1"/>
    <col min="4" max="4" width="19.140625" customWidth="1"/>
    <col min="5" max="5" width="19" customWidth="1"/>
    <col min="6" max="6" width="18.85546875" customWidth="1"/>
    <col min="7" max="7" width="17.140625" style="81" customWidth="1"/>
  </cols>
  <sheetData>
    <row r="1" spans="1:9" ht="6.75" customHeight="1">
      <c r="A1" s="441" t="s">
        <v>258</v>
      </c>
      <c r="B1" s="441"/>
      <c r="C1" s="441"/>
      <c r="D1" s="441"/>
      <c r="E1" s="441"/>
      <c r="F1" s="441"/>
      <c r="G1" s="441"/>
    </row>
    <row r="2" spans="1:9" ht="25.9" customHeight="1">
      <c r="A2" s="452" t="s">
        <v>535</v>
      </c>
      <c r="B2" s="453"/>
      <c r="C2" s="453"/>
      <c r="D2" s="453"/>
      <c r="E2" s="453"/>
      <c r="F2" s="453"/>
      <c r="G2" s="454"/>
    </row>
    <row r="3" spans="1:9" ht="18.75">
      <c r="A3" s="449" t="s">
        <v>259</v>
      </c>
      <c r="B3" s="450"/>
      <c r="C3" s="450"/>
      <c r="D3" s="450"/>
      <c r="E3" s="450"/>
      <c r="F3" s="450"/>
      <c r="G3" s="451"/>
      <c r="I3" s="129"/>
    </row>
    <row r="4" spans="1:9" ht="15.6" customHeight="1">
      <c r="A4" s="449" t="s">
        <v>552</v>
      </c>
      <c r="B4" s="450"/>
      <c r="C4" s="450"/>
      <c r="D4" s="450"/>
      <c r="E4" s="450"/>
      <c r="F4" s="450"/>
      <c r="G4" s="451"/>
    </row>
    <row r="5" spans="1:9" ht="15.75">
      <c r="A5" s="446" t="s">
        <v>4</v>
      </c>
      <c r="B5" s="447"/>
      <c r="C5" s="447"/>
      <c r="D5" s="447"/>
      <c r="E5" s="447"/>
      <c r="F5" s="447"/>
      <c r="G5" s="448"/>
    </row>
    <row r="6" spans="1:9" s="128" customFormat="1" ht="15">
      <c r="A6" s="145"/>
      <c r="B6" s="145"/>
      <c r="C6" s="145"/>
      <c r="D6" s="145"/>
      <c r="E6" s="145"/>
      <c r="F6" s="145"/>
      <c r="G6" s="145"/>
    </row>
    <row r="7" spans="1:9" ht="15">
      <c r="A7" s="442" t="s">
        <v>260</v>
      </c>
      <c r="B7" s="445" t="s">
        <v>261</v>
      </c>
      <c r="C7" s="445"/>
      <c r="D7" s="445"/>
      <c r="E7" s="445"/>
      <c r="F7" s="445"/>
      <c r="G7" s="443" t="s">
        <v>262</v>
      </c>
    </row>
    <row r="8" spans="1:9" ht="30">
      <c r="A8" s="442"/>
      <c r="B8" s="303" t="s">
        <v>263</v>
      </c>
      <c r="C8" s="304" t="s">
        <v>151</v>
      </c>
      <c r="D8" s="303" t="s">
        <v>152</v>
      </c>
      <c r="E8" s="303" t="s">
        <v>153</v>
      </c>
      <c r="F8" s="303" t="s">
        <v>264</v>
      </c>
      <c r="G8" s="444"/>
    </row>
    <row r="9" spans="1:9" ht="15">
      <c r="A9" s="146" t="s">
        <v>265</v>
      </c>
      <c r="B9" s="279"/>
      <c r="C9" s="279"/>
      <c r="D9" s="279"/>
      <c r="E9" s="279"/>
      <c r="F9" s="279"/>
      <c r="G9" s="280"/>
    </row>
    <row r="10" spans="1:9" ht="15">
      <c r="A10" s="147" t="s">
        <v>266</v>
      </c>
      <c r="B10" s="265"/>
      <c r="C10" s="265"/>
      <c r="D10" s="265"/>
      <c r="E10" s="265"/>
      <c r="F10" s="265"/>
      <c r="G10" s="281"/>
    </row>
    <row r="11" spans="1:9" ht="15">
      <c r="A11" s="147" t="s">
        <v>267</v>
      </c>
      <c r="B11" s="265"/>
      <c r="C11" s="265"/>
      <c r="D11" s="265"/>
      <c r="E11" s="265"/>
      <c r="F11" s="265"/>
      <c r="G11" s="281"/>
    </row>
    <row r="12" spans="1:9" ht="15">
      <c r="A12" s="147" t="s">
        <v>268</v>
      </c>
      <c r="B12" s="265"/>
      <c r="C12" s="265"/>
      <c r="D12" s="265"/>
      <c r="E12" s="265"/>
      <c r="F12" s="265"/>
      <c r="G12" s="281"/>
    </row>
    <row r="13" spans="1:9" ht="15">
      <c r="A13" s="147" t="s">
        <v>269</v>
      </c>
      <c r="B13" s="265"/>
      <c r="C13" s="265"/>
      <c r="D13" s="265"/>
      <c r="E13" s="265"/>
      <c r="F13" s="265"/>
      <c r="G13" s="281"/>
    </row>
    <row r="14" spans="1:9" ht="15">
      <c r="A14" s="147" t="s">
        <v>270</v>
      </c>
      <c r="B14" s="265"/>
      <c r="C14" s="265"/>
      <c r="D14" s="265"/>
      <c r="E14" s="265"/>
      <c r="F14" s="265"/>
      <c r="G14" s="281"/>
    </row>
    <row r="15" spans="1:9" ht="15">
      <c r="A15" s="147" t="s">
        <v>271</v>
      </c>
      <c r="B15" s="265"/>
      <c r="C15" s="265"/>
      <c r="D15" s="265"/>
      <c r="E15" s="265"/>
      <c r="F15" s="265"/>
      <c r="G15" s="281"/>
    </row>
    <row r="16" spans="1:9" ht="15">
      <c r="A16" s="147" t="s">
        <v>272</v>
      </c>
      <c r="B16" s="265">
        <v>1000000</v>
      </c>
      <c r="C16" s="265">
        <v>0</v>
      </c>
      <c r="D16" s="265">
        <f>B16+C16</f>
        <v>1000000</v>
      </c>
      <c r="E16" s="265">
        <v>464437.1</v>
      </c>
      <c r="F16" s="265">
        <f>E16</f>
        <v>464437.1</v>
      </c>
      <c r="G16" s="367">
        <f>IF(F16-D16&lt;0,0,D16-F16)</f>
        <v>0</v>
      </c>
      <c r="H16" s="58"/>
    </row>
    <row r="17" spans="1:9" ht="15">
      <c r="A17" s="147" t="s">
        <v>273</v>
      </c>
      <c r="B17" s="265"/>
      <c r="C17" s="265"/>
      <c r="D17" s="265"/>
      <c r="E17" s="265"/>
      <c r="F17" s="265"/>
      <c r="G17" s="368">
        <f t="shared" ref="G17:G66" si="0">IF(F17-D17&lt;0,0,D17-F17)</f>
        <v>0</v>
      </c>
      <c r="H17" s="58"/>
    </row>
    <row r="18" spans="1:9" ht="15">
      <c r="A18" s="148" t="s">
        <v>274</v>
      </c>
      <c r="B18" s="265"/>
      <c r="C18" s="265"/>
      <c r="D18" s="265"/>
      <c r="E18" s="265"/>
      <c r="F18" s="265"/>
      <c r="G18" s="368">
        <f t="shared" si="0"/>
        <v>0</v>
      </c>
      <c r="H18" s="58"/>
    </row>
    <row r="19" spans="1:9" ht="15">
      <c r="A19" s="148" t="s">
        <v>275</v>
      </c>
      <c r="B19" s="265"/>
      <c r="C19" s="265"/>
      <c r="D19" s="265"/>
      <c r="E19" s="265"/>
      <c r="F19" s="265"/>
      <c r="G19" s="368">
        <f t="shared" si="0"/>
        <v>0</v>
      </c>
      <c r="H19" s="58"/>
    </row>
    <row r="20" spans="1:9" ht="15">
      <c r="A20" s="148" t="s">
        <v>276</v>
      </c>
      <c r="B20" s="265"/>
      <c r="C20" s="265"/>
      <c r="D20" s="265"/>
      <c r="E20" s="265"/>
      <c r="F20" s="265"/>
      <c r="G20" s="368">
        <f t="shared" si="0"/>
        <v>0</v>
      </c>
      <c r="H20" s="58"/>
    </row>
    <row r="21" spans="1:9" ht="15">
      <c r="A21" s="148" t="s">
        <v>277</v>
      </c>
      <c r="B21" s="265"/>
      <c r="C21" s="265"/>
      <c r="D21" s="265"/>
      <c r="E21" s="265"/>
      <c r="F21" s="265"/>
      <c r="G21" s="368">
        <f t="shared" si="0"/>
        <v>0</v>
      </c>
      <c r="H21" s="58"/>
    </row>
    <row r="22" spans="1:9" ht="15">
      <c r="A22" s="148" t="s">
        <v>278</v>
      </c>
      <c r="B22" s="265"/>
      <c r="C22" s="265"/>
      <c r="D22" s="265"/>
      <c r="E22" s="265"/>
      <c r="F22" s="265"/>
      <c r="G22" s="368">
        <f t="shared" si="0"/>
        <v>0</v>
      </c>
      <c r="H22" s="58"/>
    </row>
    <row r="23" spans="1:9" ht="15">
      <c r="A23" s="148" t="s">
        <v>279</v>
      </c>
      <c r="B23" s="265"/>
      <c r="C23" s="265"/>
      <c r="D23" s="265"/>
      <c r="E23" s="265"/>
      <c r="F23" s="265"/>
      <c r="G23" s="368">
        <f t="shared" si="0"/>
        <v>0</v>
      </c>
      <c r="H23" s="58"/>
    </row>
    <row r="24" spans="1:9" ht="15">
      <c r="A24" s="148" t="s">
        <v>280</v>
      </c>
      <c r="B24" s="265"/>
      <c r="C24" s="265"/>
      <c r="D24" s="265"/>
      <c r="E24" s="265"/>
      <c r="F24" s="265"/>
      <c r="G24" s="368">
        <f t="shared" si="0"/>
        <v>0</v>
      </c>
      <c r="H24" s="58"/>
    </row>
    <row r="25" spans="1:9" ht="15">
      <c r="A25" s="148" t="s">
        <v>281</v>
      </c>
      <c r="B25" s="265"/>
      <c r="C25" s="265"/>
      <c r="D25" s="265"/>
      <c r="E25" s="265"/>
      <c r="F25" s="265"/>
      <c r="G25" s="368">
        <f t="shared" si="0"/>
        <v>0</v>
      </c>
      <c r="H25" s="58"/>
    </row>
    <row r="26" spans="1:9" ht="15">
      <c r="A26" s="148" t="s">
        <v>282</v>
      </c>
      <c r="B26" s="265"/>
      <c r="C26" s="265"/>
      <c r="D26" s="265"/>
      <c r="E26" s="265"/>
      <c r="F26" s="265"/>
      <c r="G26" s="368">
        <f t="shared" si="0"/>
        <v>0</v>
      </c>
      <c r="H26" s="58"/>
    </row>
    <row r="27" spans="1:9" ht="15">
      <c r="A27" s="148" t="s">
        <v>283</v>
      </c>
      <c r="B27" s="265"/>
      <c r="C27" s="265"/>
      <c r="D27" s="265"/>
      <c r="E27" s="265"/>
      <c r="F27" s="265"/>
      <c r="G27" s="368">
        <f t="shared" si="0"/>
        <v>0</v>
      </c>
      <c r="H27" s="58"/>
    </row>
    <row r="28" spans="1:9" ht="15">
      <c r="A28" s="148" t="s">
        <v>284</v>
      </c>
      <c r="B28" s="265"/>
      <c r="C28" s="265"/>
      <c r="D28" s="265"/>
      <c r="E28" s="265"/>
      <c r="F28" s="265"/>
      <c r="G28" s="368">
        <f t="shared" si="0"/>
        <v>0</v>
      </c>
      <c r="H28" s="58"/>
    </row>
    <row r="29" spans="1:9" ht="15">
      <c r="A29" s="147" t="s">
        <v>285</v>
      </c>
      <c r="B29" s="265"/>
      <c r="C29" s="265"/>
      <c r="D29" s="265"/>
      <c r="E29" s="265"/>
      <c r="F29" s="265"/>
      <c r="G29" s="368">
        <f t="shared" si="0"/>
        <v>0</v>
      </c>
      <c r="H29" s="59"/>
    </row>
    <row r="30" spans="1:9" ht="15">
      <c r="A30" s="148" t="s">
        <v>286</v>
      </c>
      <c r="B30" s="265"/>
      <c r="C30" s="265"/>
      <c r="D30" s="265"/>
      <c r="E30" s="265"/>
      <c r="F30" s="265"/>
      <c r="G30" s="368">
        <f t="shared" si="0"/>
        <v>0</v>
      </c>
      <c r="H30" s="58"/>
    </row>
    <row r="31" spans="1:9" ht="15">
      <c r="A31" s="148" t="s">
        <v>287</v>
      </c>
      <c r="B31" s="265"/>
      <c r="C31" s="265"/>
      <c r="D31" s="265"/>
      <c r="E31" s="265"/>
      <c r="F31" s="265"/>
      <c r="G31" s="368">
        <f t="shared" si="0"/>
        <v>0</v>
      </c>
      <c r="H31" s="58"/>
    </row>
    <row r="32" spans="1:9" ht="15">
      <c r="A32" s="148" t="s">
        <v>288</v>
      </c>
      <c r="B32" s="265"/>
      <c r="C32" s="265"/>
      <c r="D32" s="265"/>
      <c r="E32" s="265"/>
      <c r="F32" s="265"/>
      <c r="G32" s="368">
        <f t="shared" si="0"/>
        <v>0</v>
      </c>
      <c r="H32" s="58"/>
      <c r="I32" s="58"/>
    </row>
    <row r="33" spans="1:9" ht="15">
      <c r="A33" s="148" t="s">
        <v>289</v>
      </c>
      <c r="B33" s="265"/>
      <c r="C33" s="265"/>
      <c r="D33" s="265"/>
      <c r="E33" s="265"/>
      <c r="F33" s="265"/>
      <c r="G33" s="368">
        <f t="shared" si="0"/>
        <v>0</v>
      </c>
      <c r="H33" s="58"/>
      <c r="I33" s="58"/>
    </row>
    <row r="34" spans="1:9" ht="15">
      <c r="A34" s="148" t="s">
        <v>290</v>
      </c>
      <c r="B34" s="265"/>
      <c r="C34" s="265"/>
      <c r="D34" s="265"/>
      <c r="E34" s="265"/>
      <c r="F34" s="265"/>
      <c r="G34" s="368">
        <f t="shared" si="0"/>
        <v>0</v>
      </c>
      <c r="H34" s="58"/>
      <c r="I34" s="58"/>
    </row>
    <row r="35" spans="1:9" ht="15">
      <c r="A35" s="147" t="s">
        <v>291</v>
      </c>
      <c r="B35" s="265">
        <v>9110631</v>
      </c>
      <c r="C35" s="265">
        <v>360.89</v>
      </c>
      <c r="D35" s="265">
        <f>B35+C35</f>
        <v>9110991.8900000006</v>
      </c>
      <c r="E35" s="265">
        <v>2099004.89</v>
      </c>
      <c r="F35" s="265">
        <f>E35</f>
        <v>2099004.89</v>
      </c>
      <c r="G35" s="367">
        <f t="shared" si="0"/>
        <v>0</v>
      </c>
      <c r="H35" s="58"/>
      <c r="I35" s="58"/>
    </row>
    <row r="36" spans="1:9" ht="15">
      <c r="A36" s="147" t="s">
        <v>292</v>
      </c>
      <c r="B36" s="265"/>
      <c r="C36" s="265"/>
      <c r="D36" s="265"/>
      <c r="E36" s="265"/>
      <c r="F36" s="265"/>
      <c r="G36" s="368">
        <f t="shared" si="0"/>
        <v>0</v>
      </c>
      <c r="H36" s="58"/>
      <c r="I36" s="58"/>
    </row>
    <row r="37" spans="1:9" ht="15">
      <c r="A37" s="148" t="s">
        <v>293</v>
      </c>
      <c r="B37" s="265"/>
      <c r="C37" s="265"/>
      <c r="D37" s="265"/>
      <c r="E37" s="265"/>
      <c r="F37" s="265"/>
      <c r="G37" s="368">
        <f t="shared" si="0"/>
        <v>0</v>
      </c>
      <c r="H37" s="58"/>
      <c r="I37" s="58"/>
    </row>
    <row r="38" spans="1:9" ht="15">
      <c r="A38" s="147" t="s">
        <v>294</v>
      </c>
      <c r="B38" s="265"/>
      <c r="C38" s="265"/>
      <c r="D38" s="265"/>
      <c r="E38" s="265"/>
      <c r="F38" s="265"/>
      <c r="G38" s="368">
        <f t="shared" si="0"/>
        <v>0</v>
      </c>
      <c r="H38" s="58"/>
      <c r="I38" s="58"/>
    </row>
    <row r="39" spans="1:9" ht="15">
      <c r="A39" s="148" t="s">
        <v>295</v>
      </c>
      <c r="B39" s="265"/>
      <c r="C39" s="265"/>
      <c r="D39" s="265"/>
      <c r="E39" s="265"/>
      <c r="F39" s="265"/>
      <c r="G39" s="368">
        <f t="shared" si="0"/>
        <v>0</v>
      </c>
      <c r="H39" s="58"/>
      <c r="I39" s="58"/>
    </row>
    <row r="40" spans="1:9" ht="15">
      <c r="A40" s="148" t="s">
        <v>296</v>
      </c>
      <c r="B40" s="265"/>
      <c r="C40" s="265"/>
      <c r="D40" s="265"/>
      <c r="E40" s="265"/>
      <c r="F40" s="265"/>
      <c r="G40" s="368">
        <f t="shared" si="0"/>
        <v>0</v>
      </c>
      <c r="H40" s="58"/>
      <c r="I40" s="58"/>
    </row>
    <row r="41" spans="1:9" ht="15">
      <c r="A41" s="149" t="s">
        <v>297</v>
      </c>
      <c r="B41" s="260">
        <f>+B10+B11+B12+B13+B14+B15+B16+B29+B35+B36+B38</f>
        <v>10110631</v>
      </c>
      <c r="C41" s="260">
        <f t="shared" ref="C41:F41" si="1">+C10+C11+C12+C13+C14+C15+C16+C29+C35+C36+C38</f>
        <v>360.89</v>
      </c>
      <c r="D41" s="260">
        <f>+D10+D11+D12+D13+D14+D15+D16+D29+D35+D36+D38</f>
        <v>10110991.890000001</v>
      </c>
      <c r="E41" s="260">
        <f t="shared" si="1"/>
        <v>2563441.9900000002</v>
      </c>
      <c r="F41" s="260">
        <f t="shared" si="1"/>
        <v>2563441.9900000002</v>
      </c>
      <c r="G41" s="367">
        <f t="shared" si="0"/>
        <v>0</v>
      </c>
      <c r="H41" s="58"/>
      <c r="I41" s="59"/>
    </row>
    <row r="42" spans="1:9" ht="15">
      <c r="A42" s="149" t="s">
        <v>298</v>
      </c>
      <c r="B42" s="260"/>
      <c r="C42" s="260"/>
      <c r="D42" s="260"/>
      <c r="E42" s="260"/>
      <c r="F42" s="260"/>
      <c r="G42" s="368">
        <f t="shared" si="0"/>
        <v>0</v>
      </c>
      <c r="H42" s="58"/>
      <c r="I42" s="58"/>
    </row>
    <row r="43" spans="1:9" ht="15.75" customHeight="1">
      <c r="A43" s="149" t="s">
        <v>299</v>
      </c>
      <c r="B43" s="260"/>
      <c r="C43" s="260"/>
      <c r="D43" s="260"/>
      <c r="E43" s="260"/>
      <c r="F43" s="260"/>
      <c r="G43" s="368">
        <f t="shared" si="0"/>
        <v>0</v>
      </c>
      <c r="H43" s="58"/>
      <c r="I43" s="58"/>
    </row>
    <row r="44" spans="1:9" ht="15">
      <c r="A44" s="147" t="s">
        <v>300</v>
      </c>
      <c r="B44" s="265"/>
      <c r="C44" s="265"/>
      <c r="D44" s="265"/>
      <c r="E44" s="265"/>
      <c r="F44" s="265"/>
      <c r="G44" s="368">
        <f t="shared" si="0"/>
        <v>0</v>
      </c>
      <c r="H44" s="58"/>
      <c r="I44" s="58"/>
    </row>
    <row r="45" spans="1:9" ht="15">
      <c r="A45" s="148" t="s">
        <v>301</v>
      </c>
      <c r="B45" s="265"/>
      <c r="C45" s="265"/>
      <c r="D45" s="265"/>
      <c r="E45" s="265"/>
      <c r="F45" s="265"/>
      <c r="G45" s="368">
        <f t="shared" si="0"/>
        <v>0</v>
      </c>
      <c r="H45" s="58"/>
      <c r="I45" s="58"/>
    </row>
    <row r="46" spans="1:9" ht="15">
      <c r="A46" s="148" t="s">
        <v>302</v>
      </c>
      <c r="B46" s="265"/>
      <c r="C46" s="265"/>
      <c r="D46" s="265"/>
      <c r="E46" s="265"/>
      <c r="F46" s="265"/>
      <c r="G46" s="368">
        <f t="shared" si="0"/>
        <v>0</v>
      </c>
      <c r="H46" s="58"/>
      <c r="I46" s="58"/>
    </row>
    <row r="47" spans="1:9" ht="15">
      <c r="A47" s="148" t="s">
        <v>303</v>
      </c>
      <c r="B47" s="265"/>
      <c r="C47" s="265"/>
      <c r="D47" s="265"/>
      <c r="E47" s="265"/>
      <c r="F47" s="265"/>
      <c r="G47" s="368">
        <f t="shared" si="0"/>
        <v>0</v>
      </c>
      <c r="H47" s="58"/>
      <c r="I47" s="58"/>
    </row>
    <row r="48" spans="1:9" ht="30">
      <c r="A48" s="150" t="s">
        <v>304</v>
      </c>
      <c r="B48" s="265"/>
      <c r="C48" s="265"/>
      <c r="D48" s="265"/>
      <c r="E48" s="265"/>
      <c r="F48" s="265"/>
      <c r="G48" s="368">
        <f t="shared" si="0"/>
        <v>0</v>
      </c>
      <c r="H48" s="58"/>
      <c r="I48" s="58"/>
    </row>
    <row r="49" spans="1:9" ht="15">
      <c r="A49" s="148" t="s">
        <v>305</v>
      </c>
      <c r="B49" s="265"/>
      <c r="C49" s="265"/>
      <c r="D49" s="265"/>
      <c r="E49" s="265"/>
      <c r="F49" s="265"/>
      <c r="G49" s="368">
        <f t="shared" si="0"/>
        <v>0</v>
      </c>
      <c r="H49" s="58"/>
      <c r="I49" s="58"/>
    </row>
    <row r="50" spans="1:9" ht="15">
      <c r="A50" s="148" t="s">
        <v>306</v>
      </c>
      <c r="B50" s="265"/>
      <c r="C50" s="265"/>
      <c r="D50" s="265"/>
      <c r="E50" s="265"/>
      <c r="F50" s="265"/>
      <c r="G50" s="368">
        <f t="shared" si="0"/>
        <v>0</v>
      </c>
      <c r="H50" s="58"/>
      <c r="I50" s="58"/>
    </row>
    <row r="51" spans="1:9" ht="15">
      <c r="A51" s="148" t="s">
        <v>307</v>
      </c>
      <c r="B51" s="265"/>
      <c r="C51" s="265"/>
      <c r="D51" s="265"/>
      <c r="E51" s="265"/>
      <c r="F51" s="265"/>
      <c r="G51" s="368">
        <f t="shared" si="0"/>
        <v>0</v>
      </c>
      <c r="H51" s="58"/>
      <c r="I51" s="58"/>
    </row>
    <row r="52" spans="1:9" ht="15">
      <c r="A52" s="148" t="s">
        <v>308</v>
      </c>
      <c r="B52" s="265"/>
      <c r="C52" s="265"/>
      <c r="D52" s="265"/>
      <c r="E52" s="265"/>
      <c r="F52" s="265"/>
      <c r="G52" s="368">
        <f t="shared" si="0"/>
        <v>0</v>
      </c>
      <c r="H52" s="58"/>
      <c r="I52" s="58"/>
    </row>
    <row r="53" spans="1:9" ht="15">
      <c r="A53" s="147" t="s">
        <v>309</v>
      </c>
      <c r="B53" s="265"/>
      <c r="C53" s="265"/>
      <c r="D53" s="265"/>
      <c r="E53" s="265"/>
      <c r="F53" s="265"/>
      <c r="G53" s="368">
        <f t="shared" si="0"/>
        <v>0</v>
      </c>
      <c r="H53" s="58"/>
      <c r="I53" s="58"/>
    </row>
    <row r="54" spans="1:9" ht="15">
      <c r="A54" s="148" t="s">
        <v>310</v>
      </c>
      <c r="B54" s="265"/>
      <c r="C54" s="265"/>
      <c r="D54" s="265"/>
      <c r="E54" s="265"/>
      <c r="F54" s="265"/>
      <c r="G54" s="368">
        <f t="shared" si="0"/>
        <v>0</v>
      </c>
      <c r="H54" s="58"/>
      <c r="I54" s="58"/>
    </row>
    <row r="55" spans="1:9" ht="15">
      <c r="A55" s="148" t="s">
        <v>311</v>
      </c>
      <c r="B55" s="265"/>
      <c r="C55" s="265"/>
      <c r="D55" s="265"/>
      <c r="E55" s="265"/>
      <c r="F55" s="265"/>
      <c r="G55" s="368">
        <f t="shared" si="0"/>
        <v>0</v>
      </c>
      <c r="H55" s="58"/>
      <c r="I55" s="58"/>
    </row>
    <row r="56" spans="1:9" ht="15">
      <c r="A56" s="148" t="s">
        <v>312</v>
      </c>
      <c r="B56" s="265"/>
      <c r="C56" s="265"/>
      <c r="D56" s="265"/>
      <c r="E56" s="265"/>
      <c r="F56" s="265"/>
      <c r="G56" s="368">
        <f t="shared" si="0"/>
        <v>0</v>
      </c>
      <c r="H56" s="58"/>
      <c r="I56" s="58"/>
    </row>
    <row r="57" spans="1:9" ht="15">
      <c r="A57" s="148" t="s">
        <v>313</v>
      </c>
      <c r="B57" s="265"/>
      <c r="C57" s="265"/>
      <c r="D57" s="265"/>
      <c r="E57" s="265"/>
      <c r="F57" s="265"/>
      <c r="G57" s="368">
        <f t="shared" si="0"/>
        <v>0</v>
      </c>
      <c r="H57" s="58"/>
      <c r="I57" s="58"/>
    </row>
    <row r="58" spans="1:9" ht="15">
      <c r="A58" s="147" t="s">
        <v>314</v>
      </c>
      <c r="B58" s="265"/>
      <c r="C58" s="265"/>
      <c r="D58" s="265"/>
      <c r="E58" s="265"/>
      <c r="F58" s="265"/>
      <c r="G58" s="368">
        <f t="shared" si="0"/>
        <v>0</v>
      </c>
      <c r="H58" s="58"/>
      <c r="I58" s="58"/>
    </row>
    <row r="59" spans="1:9" ht="15">
      <c r="A59" s="148" t="s">
        <v>315</v>
      </c>
      <c r="B59" s="265"/>
      <c r="C59" s="265"/>
      <c r="D59" s="265"/>
      <c r="E59" s="265"/>
      <c r="F59" s="265"/>
      <c r="G59" s="368">
        <f t="shared" si="0"/>
        <v>0</v>
      </c>
      <c r="H59" s="58"/>
      <c r="I59" s="58"/>
    </row>
    <row r="60" spans="1:9" ht="15">
      <c r="A60" s="148" t="s">
        <v>316</v>
      </c>
      <c r="B60" s="265"/>
      <c r="C60" s="265"/>
      <c r="D60" s="265"/>
      <c r="E60" s="265"/>
      <c r="F60" s="265"/>
      <c r="G60" s="368">
        <f t="shared" si="0"/>
        <v>0</v>
      </c>
      <c r="H60" s="58"/>
      <c r="I60" s="58"/>
    </row>
    <row r="61" spans="1:9" ht="15">
      <c r="A61" s="147" t="s">
        <v>317</v>
      </c>
      <c r="B61" s="265">
        <v>9110631</v>
      </c>
      <c r="C61" s="265">
        <v>88899.48</v>
      </c>
      <c r="D61" s="265">
        <f>B61+C61</f>
        <v>9199530.4800000004</v>
      </c>
      <c r="E61" s="265">
        <v>3969276.48</v>
      </c>
      <c r="F61" s="265">
        <f>E61</f>
        <v>3969276.48</v>
      </c>
      <c r="G61" s="367">
        <f t="shared" si="0"/>
        <v>0</v>
      </c>
      <c r="H61" s="58"/>
      <c r="I61" s="58"/>
    </row>
    <row r="62" spans="1:9" ht="15">
      <c r="A62" s="147" t="s">
        <v>318</v>
      </c>
      <c r="B62" s="265">
        <v>0</v>
      </c>
      <c r="C62" s="265">
        <v>0</v>
      </c>
      <c r="D62" s="265">
        <f>B62+C62</f>
        <v>0</v>
      </c>
      <c r="E62" s="265">
        <v>0</v>
      </c>
      <c r="F62" s="265">
        <v>0</v>
      </c>
      <c r="G62" s="368">
        <f t="shared" si="0"/>
        <v>0</v>
      </c>
      <c r="H62" s="58"/>
      <c r="I62" s="58"/>
    </row>
    <row r="63" spans="1:9" ht="15">
      <c r="A63" s="149" t="s">
        <v>319</v>
      </c>
      <c r="B63" s="260">
        <f>+B44+B53+B58+B61+B62</f>
        <v>9110631</v>
      </c>
      <c r="C63" s="260">
        <f t="shared" ref="C63:F63" si="2">+C44+C53+C58+C61+C62</f>
        <v>88899.48</v>
      </c>
      <c r="D63" s="260">
        <f t="shared" si="2"/>
        <v>9199530.4800000004</v>
      </c>
      <c r="E63" s="260">
        <f t="shared" si="2"/>
        <v>3969276.48</v>
      </c>
      <c r="F63" s="260">
        <f t="shared" si="2"/>
        <v>3969276.48</v>
      </c>
      <c r="G63" s="367">
        <f t="shared" si="0"/>
        <v>0</v>
      </c>
      <c r="H63" s="58"/>
      <c r="I63" s="59"/>
    </row>
    <row r="64" spans="1:9" ht="15">
      <c r="A64" s="149" t="s">
        <v>320</v>
      </c>
      <c r="B64" s="260">
        <f>B65</f>
        <v>0</v>
      </c>
      <c r="C64" s="260">
        <f t="shared" ref="C64:F64" si="3">C65</f>
        <v>0</v>
      </c>
      <c r="D64" s="260">
        <f t="shared" si="3"/>
        <v>0</v>
      </c>
      <c r="E64" s="260">
        <f t="shared" si="3"/>
        <v>0</v>
      </c>
      <c r="F64" s="260">
        <f t="shared" si="3"/>
        <v>0</v>
      </c>
      <c r="G64" s="368">
        <f t="shared" si="0"/>
        <v>0</v>
      </c>
      <c r="H64" s="58"/>
      <c r="I64" s="59"/>
    </row>
    <row r="65" spans="1:9" ht="15">
      <c r="A65" s="147" t="s">
        <v>321</v>
      </c>
      <c r="B65" s="278"/>
      <c r="C65" s="278">
        <v>0</v>
      </c>
      <c r="D65" s="278">
        <f>B65+C65</f>
        <v>0</v>
      </c>
      <c r="E65" s="278">
        <v>0</v>
      </c>
      <c r="F65" s="278">
        <v>0</v>
      </c>
      <c r="G65" s="368">
        <f t="shared" si="0"/>
        <v>0</v>
      </c>
      <c r="H65" s="58"/>
      <c r="I65" s="58"/>
    </row>
    <row r="66" spans="1:9" ht="15">
      <c r="A66" s="149" t="s">
        <v>322</v>
      </c>
      <c r="B66" s="260">
        <f>+B41+B63+B64</f>
        <v>19221262</v>
      </c>
      <c r="C66" s="260">
        <f>+C41+C63+C64</f>
        <v>89260.37</v>
      </c>
      <c r="D66" s="260">
        <f t="shared" ref="D66:F66" si="4">+D41+D63+D64</f>
        <v>19310522.370000001</v>
      </c>
      <c r="E66" s="260">
        <f t="shared" si="4"/>
        <v>6532718.4700000007</v>
      </c>
      <c r="F66" s="260">
        <f t="shared" si="4"/>
        <v>6532718.4700000007</v>
      </c>
      <c r="G66" s="367">
        <f t="shared" si="0"/>
        <v>0</v>
      </c>
      <c r="H66" s="58"/>
      <c r="I66" s="59"/>
    </row>
    <row r="67" spans="1:9" ht="15">
      <c r="A67" s="151" t="s">
        <v>323</v>
      </c>
      <c r="B67" s="85"/>
      <c r="C67" s="85"/>
      <c r="D67" s="85"/>
      <c r="E67" s="85"/>
      <c r="F67" s="85"/>
      <c r="G67" s="153"/>
      <c r="H67" s="58"/>
      <c r="I67" s="59"/>
    </row>
    <row r="68" spans="1:9" ht="15">
      <c r="A68" s="149" t="s">
        <v>324</v>
      </c>
      <c r="B68" s="86"/>
      <c r="C68" s="86"/>
      <c r="D68" s="86"/>
      <c r="E68" s="86"/>
      <c r="F68" s="86"/>
      <c r="G68" s="154"/>
      <c r="H68" s="58"/>
      <c r="I68" s="58"/>
    </row>
    <row r="69" spans="1:9" ht="15">
      <c r="A69" s="261" t="s">
        <v>325</v>
      </c>
      <c r="B69" s="86"/>
      <c r="C69" s="86"/>
      <c r="D69" s="86"/>
      <c r="E69" s="86"/>
      <c r="F69" s="86"/>
      <c r="G69" s="154"/>
      <c r="H69" s="58"/>
      <c r="I69" s="58"/>
    </row>
    <row r="70" spans="1:9" ht="15">
      <c r="A70" s="152" t="s">
        <v>326</v>
      </c>
      <c r="B70" s="87"/>
      <c r="C70" s="87"/>
      <c r="D70" s="87"/>
      <c r="E70" s="87"/>
      <c r="F70" s="87"/>
      <c r="G70" s="155"/>
      <c r="H70" s="58"/>
      <c r="I70" s="58"/>
    </row>
    <row r="71" spans="1:9" ht="15">
      <c r="A71" s="440" t="s">
        <v>327</v>
      </c>
      <c r="B71" s="440"/>
      <c r="C71" s="440"/>
      <c r="D71" s="440"/>
      <c r="E71" s="440"/>
      <c r="F71" s="440"/>
      <c r="G71" s="440"/>
      <c r="H71" s="58"/>
      <c r="I71" s="58"/>
    </row>
    <row r="72" spans="1:9" ht="15">
      <c r="A72" s="440" t="s">
        <v>328</v>
      </c>
      <c r="B72" s="440"/>
      <c r="C72" s="440"/>
      <c r="D72" s="440"/>
      <c r="E72" s="440"/>
      <c r="F72" s="440"/>
      <c r="G72" s="440"/>
      <c r="H72" s="58"/>
      <c r="I72" s="58"/>
    </row>
    <row r="73" spans="1:9">
      <c r="A73" s="97"/>
      <c r="B73" s="97"/>
      <c r="C73" s="97"/>
      <c r="D73" s="97"/>
      <c r="E73" s="97"/>
      <c r="F73" s="97"/>
      <c r="G73" s="98"/>
    </row>
  </sheetData>
  <mergeCells count="10">
    <mergeCell ref="A71:G71"/>
    <mergeCell ref="A72:G72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31496062992125984" right="0.31496062992125984" top="0.35433070866141736" bottom="0.35433070866141736" header="0.31496062992125984" footer="0.31496062992125984"/>
  <pageSetup scale="7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4"/>
  <sheetViews>
    <sheetView zoomScaleNormal="100" zoomScaleSheetLayoutView="50" workbookViewId="0">
      <pane xSplit="1" ySplit="9" topLeftCell="B139" activePane="bottomRight" state="frozen"/>
      <selection pane="topRight" activeCell="B1" sqref="B1"/>
      <selection pane="bottomLeft" activeCell="A10" sqref="A10"/>
      <selection pane="bottomRight" activeCell="I168" sqref="I168"/>
    </sheetView>
  </sheetViews>
  <sheetFormatPr baseColWidth="10" defaultRowHeight="12.75"/>
  <cols>
    <col min="1" max="1" width="1.85546875" customWidth="1"/>
    <col min="2" max="2" width="6.7109375" customWidth="1"/>
    <col min="3" max="3" width="77.140625" customWidth="1"/>
    <col min="4" max="6" width="18.5703125" customWidth="1"/>
    <col min="7" max="8" width="18.7109375" customWidth="1"/>
    <col min="9" max="9" width="18.5703125" customWidth="1"/>
    <col min="10" max="11" width="11.42578125" style="286" hidden="1" customWidth="1"/>
    <col min="12" max="12" width="13" style="286" hidden="1" customWidth="1"/>
    <col min="13" max="13" width="15.42578125" style="286" customWidth="1"/>
    <col min="14" max="14" width="13" style="286" customWidth="1"/>
    <col min="15" max="15" width="19.7109375" style="286" customWidth="1"/>
    <col min="16" max="16" width="12.42578125" style="286" customWidth="1"/>
    <col min="17" max="17" width="12.42578125" style="316" customWidth="1"/>
    <col min="18" max="18" width="22.42578125" style="286" customWidth="1"/>
    <col min="19" max="24" width="11.42578125" style="286"/>
  </cols>
  <sheetData>
    <row r="1" spans="1:24" ht="9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24" ht="18.75">
      <c r="A2" s="58"/>
      <c r="B2" s="455" t="s">
        <v>535</v>
      </c>
      <c r="C2" s="456"/>
      <c r="D2" s="456"/>
      <c r="E2" s="456"/>
      <c r="F2" s="456"/>
      <c r="G2" s="456"/>
      <c r="H2" s="456"/>
      <c r="I2" s="457"/>
    </row>
    <row r="3" spans="1:24" ht="18.75">
      <c r="A3" s="58"/>
      <c r="B3" s="458" t="s">
        <v>367</v>
      </c>
      <c r="C3" s="459"/>
      <c r="D3" s="459"/>
      <c r="E3" s="459"/>
      <c r="F3" s="459"/>
      <c r="G3" s="459"/>
      <c r="H3" s="459"/>
      <c r="I3" s="460"/>
    </row>
    <row r="4" spans="1:24" ht="18.75">
      <c r="A4" s="58"/>
      <c r="B4" s="461" t="s">
        <v>368</v>
      </c>
      <c r="C4" s="462"/>
      <c r="D4" s="462"/>
      <c r="E4" s="462"/>
      <c r="F4" s="462"/>
      <c r="G4" s="462"/>
      <c r="H4" s="462"/>
      <c r="I4" s="463"/>
      <c r="K4" s="335"/>
      <c r="L4" s="335"/>
      <c r="M4" s="335"/>
      <c r="N4" s="335"/>
      <c r="O4" s="335"/>
      <c r="P4" s="335"/>
      <c r="Q4" s="346"/>
      <c r="R4" s="335"/>
      <c r="S4" s="335"/>
    </row>
    <row r="5" spans="1:24" ht="18.75">
      <c r="A5" s="58"/>
      <c r="B5" s="464" t="s">
        <v>553</v>
      </c>
      <c r="C5" s="465"/>
      <c r="D5" s="465"/>
      <c r="E5" s="465"/>
      <c r="F5" s="465"/>
      <c r="G5" s="465"/>
      <c r="H5" s="465"/>
      <c r="I5" s="466"/>
      <c r="K5" s="335"/>
      <c r="L5" s="335"/>
      <c r="M5" s="335"/>
      <c r="N5" s="335"/>
      <c r="O5" s="335"/>
      <c r="P5" s="335"/>
      <c r="Q5" s="346"/>
      <c r="R5" s="335"/>
      <c r="S5" s="335"/>
    </row>
    <row r="6" spans="1:24" s="128" customFormat="1" ht="7.5" customHeight="1">
      <c r="A6" s="144"/>
      <c r="B6" s="334"/>
      <c r="C6" s="334"/>
      <c r="D6" s="334"/>
      <c r="E6" s="334"/>
      <c r="F6" s="334"/>
      <c r="G6" s="334"/>
      <c r="H6" s="334"/>
      <c r="I6" s="334"/>
      <c r="J6" s="287"/>
      <c r="K6" s="349"/>
      <c r="L6" s="349"/>
      <c r="M6" s="349"/>
      <c r="N6" s="349"/>
      <c r="O6" s="349"/>
      <c r="P6" s="349"/>
      <c r="Q6" s="350"/>
      <c r="R6" s="349"/>
      <c r="S6" s="349"/>
      <c r="T6" s="287"/>
      <c r="U6" s="287"/>
      <c r="V6" s="287"/>
      <c r="W6" s="287"/>
      <c r="X6" s="287"/>
    </row>
    <row r="7" spans="1:24" ht="15">
      <c r="A7" s="58"/>
      <c r="B7" s="467" t="s">
        <v>128</v>
      </c>
      <c r="C7" s="468"/>
      <c r="D7" s="473"/>
      <c r="E7" s="473"/>
      <c r="F7" s="473"/>
      <c r="G7" s="473"/>
      <c r="H7" s="474"/>
      <c r="I7" s="475" t="s">
        <v>149</v>
      </c>
      <c r="K7" s="335"/>
      <c r="L7" s="335"/>
      <c r="M7" s="335"/>
      <c r="N7" s="335"/>
      <c r="O7" s="335"/>
      <c r="P7" s="335"/>
      <c r="Q7" s="346"/>
      <c r="R7" s="335"/>
      <c r="S7" s="335"/>
    </row>
    <row r="8" spans="1:24" ht="30">
      <c r="A8" s="58"/>
      <c r="B8" s="469"/>
      <c r="C8" s="470"/>
      <c r="D8" s="313" t="s">
        <v>150</v>
      </c>
      <c r="E8" s="314" t="s">
        <v>151</v>
      </c>
      <c r="F8" s="313" t="s">
        <v>152</v>
      </c>
      <c r="G8" s="313" t="s">
        <v>153</v>
      </c>
      <c r="H8" s="313" t="s">
        <v>154</v>
      </c>
      <c r="I8" s="476"/>
      <c r="K8" s="335"/>
      <c r="L8" s="335"/>
      <c r="M8" s="335"/>
      <c r="N8" s="335"/>
      <c r="O8" s="335"/>
      <c r="P8" s="335"/>
      <c r="Q8" s="346"/>
      <c r="R8" s="335"/>
      <c r="S8" s="335"/>
      <c r="T8" s="317"/>
      <c r="U8" s="317"/>
    </row>
    <row r="9" spans="1:24" ht="15">
      <c r="A9" s="58"/>
      <c r="B9" s="471"/>
      <c r="C9" s="472"/>
      <c r="D9" s="313">
        <v>1</v>
      </c>
      <c r="E9" s="314">
        <v>2</v>
      </c>
      <c r="F9" s="313" t="s">
        <v>155</v>
      </c>
      <c r="G9" s="313">
        <v>4</v>
      </c>
      <c r="H9" s="313">
        <v>5</v>
      </c>
      <c r="I9" s="315" t="s">
        <v>156</v>
      </c>
      <c r="K9" s="335"/>
      <c r="L9" s="335"/>
      <c r="M9" s="335"/>
      <c r="N9" s="365">
        <f>N11+N19+N29+N49</f>
        <v>375002.76699999999</v>
      </c>
      <c r="O9" s="365">
        <f>O11+O19+O29</f>
        <v>2457130.3299999996</v>
      </c>
      <c r="P9" s="335"/>
      <c r="Q9" s="346"/>
      <c r="R9" s="335"/>
      <c r="S9" s="335"/>
      <c r="T9" s="317"/>
      <c r="U9" s="317"/>
    </row>
    <row r="10" spans="1:24" ht="15">
      <c r="A10" s="45"/>
      <c r="B10" s="46" t="s">
        <v>222</v>
      </c>
      <c r="C10" s="47"/>
      <c r="D10" s="48">
        <f>D11+D19+D29+D49</f>
        <v>10110631</v>
      </c>
      <c r="E10" s="48">
        <f>E11+E19+E29+E49+E39</f>
        <v>360.89</v>
      </c>
      <c r="F10" s="48">
        <f>F11+F19+F29+F49+F39</f>
        <v>10110991.890000001</v>
      </c>
      <c r="G10" s="48">
        <f>G11+G19+G29+G49+G39</f>
        <v>2832133.0969999996</v>
      </c>
      <c r="H10" s="48">
        <f>H11+H19+H29+H49+H39</f>
        <v>2832133.0969999996</v>
      </c>
      <c r="I10" s="221">
        <f>+F10-G10</f>
        <v>7278858.7930000015</v>
      </c>
      <c r="K10" s="335"/>
      <c r="L10" s="335"/>
      <c r="M10" s="349"/>
      <c r="N10" s="366" t="s">
        <v>537</v>
      </c>
      <c r="O10" s="366" t="s">
        <v>544</v>
      </c>
      <c r="P10" s="335"/>
      <c r="Q10" s="346"/>
      <c r="R10" s="335"/>
      <c r="S10" s="335"/>
      <c r="T10" s="317"/>
      <c r="U10" s="317"/>
    </row>
    <row r="11" spans="1:24" ht="15">
      <c r="A11" s="49"/>
      <c r="B11" s="50" t="s">
        <v>221</v>
      </c>
      <c r="C11" s="51"/>
      <c r="D11" s="256">
        <f>SUM(D12:D18)</f>
        <v>3021101</v>
      </c>
      <c r="E11" s="256">
        <f t="shared" ref="E11:I11" si="0">SUM(E12:E18)</f>
        <v>0</v>
      </c>
      <c r="F11" s="256">
        <f t="shared" si="0"/>
        <v>3021101</v>
      </c>
      <c r="G11" s="256">
        <f>SUM(G12:G18)</f>
        <v>2391724.6799999997</v>
      </c>
      <c r="H11" s="256">
        <f>SUM(H12:H18)</f>
        <v>2391724.6799999997</v>
      </c>
      <c r="I11" s="222">
        <f t="shared" si="0"/>
        <v>629376.3200000003</v>
      </c>
      <c r="K11" s="335"/>
      <c r="L11" s="335"/>
      <c r="M11" s="335"/>
      <c r="N11" s="345"/>
      <c r="O11" s="351">
        <f>SUM(O12:O18)</f>
        <v>2391724.6799999997</v>
      </c>
      <c r="P11" s="352"/>
      <c r="Q11" s="350"/>
      <c r="R11" s="362">
        <f>SUM(N11:O11)</f>
        <v>2391724.6799999997</v>
      </c>
      <c r="S11" s="335"/>
      <c r="T11" s="317"/>
      <c r="U11" s="317"/>
    </row>
    <row r="12" spans="1:24" ht="15">
      <c r="A12" s="58"/>
      <c r="B12" s="318" t="s">
        <v>6</v>
      </c>
      <c r="C12" s="319" t="s">
        <v>157</v>
      </c>
      <c r="D12" s="320"/>
      <c r="E12" s="320"/>
      <c r="F12" s="320">
        <f>+D12+E12</f>
        <v>0</v>
      </c>
      <c r="G12" s="320">
        <f>Q12</f>
        <v>0</v>
      </c>
      <c r="H12" s="320">
        <f>G12</f>
        <v>0</v>
      </c>
      <c r="I12" s="320">
        <f>+F12-G12</f>
        <v>0</v>
      </c>
      <c r="K12" s="335"/>
      <c r="L12" s="342"/>
      <c r="M12" s="354"/>
      <c r="N12" s="354"/>
      <c r="O12" s="355"/>
      <c r="P12" s="349"/>
      <c r="Q12" s="356">
        <f>SUM(N12:O12)</f>
        <v>0</v>
      </c>
      <c r="R12" s="335"/>
      <c r="S12" s="335"/>
      <c r="T12" s="317"/>
      <c r="U12" s="317"/>
    </row>
    <row r="13" spans="1:24" ht="15">
      <c r="A13" s="58"/>
      <c r="B13" s="318" t="s">
        <v>7</v>
      </c>
      <c r="C13" s="319" t="s">
        <v>158</v>
      </c>
      <c r="D13" s="320">
        <v>2725000</v>
      </c>
      <c r="E13" s="320"/>
      <c r="F13" s="320">
        <f t="shared" ref="F13:F15" si="1">+D13+E13</f>
        <v>2725000</v>
      </c>
      <c r="G13" s="320">
        <f>Q13</f>
        <v>2198780.1799999997</v>
      </c>
      <c r="H13" s="320">
        <f>G13</f>
        <v>2198780.1799999997</v>
      </c>
      <c r="I13" s="320">
        <f t="shared" ref="I13:I76" si="2">+F13-G13</f>
        <v>526219.8200000003</v>
      </c>
      <c r="K13" s="335"/>
      <c r="L13" s="335"/>
      <c r="M13" s="349"/>
      <c r="N13" s="349"/>
      <c r="O13" s="355">
        <f>'[3]ABRIL 2014'!$R$15</f>
        <v>2198780.1799999997</v>
      </c>
      <c r="P13" s="349"/>
      <c r="Q13" s="356">
        <f t="shared" ref="Q13:Q18" si="3">SUM(N13:O13)</f>
        <v>2198780.1799999997</v>
      </c>
      <c r="R13" s="335"/>
      <c r="S13" s="335"/>
      <c r="T13" s="317"/>
      <c r="U13" s="317"/>
    </row>
    <row r="14" spans="1:24" ht="15">
      <c r="A14" s="58"/>
      <c r="B14" s="318" t="s">
        <v>8</v>
      </c>
      <c r="C14" s="319" t="s">
        <v>159</v>
      </c>
      <c r="D14" s="320"/>
      <c r="E14" s="320"/>
      <c r="F14" s="320">
        <f t="shared" si="1"/>
        <v>0</v>
      </c>
      <c r="G14" s="320">
        <f t="shared" ref="G14:G18" si="4">Q14</f>
        <v>0</v>
      </c>
      <c r="H14" s="320"/>
      <c r="I14" s="320">
        <f t="shared" si="2"/>
        <v>0</v>
      </c>
      <c r="K14" s="335"/>
      <c r="L14" s="342"/>
      <c r="M14" s="354"/>
      <c r="N14" s="354"/>
      <c r="O14" s="355"/>
      <c r="P14" s="349"/>
      <c r="Q14" s="356">
        <f t="shared" si="3"/>
        <v>0</v>
      </c>
      <c r="R14" s="335"/>
      <c r="S14" s="335"/>
      <c r="T14" s="317"/>
      <c r="U14" s="317"/>
    </row>
    <row r="15" spans="1:24" ht="15">
      <c r="A15" s="58"/>
      <c r="B15" s="318" t="s">
        <v>9</v>
      </c>
      <c r="C15" s="319" t="s">
        <v>160</v>
      </c>
      <c r="D15" s="320"/>
      <c r="E15" s="320"/>
      <c r="F15" s="320">
        <f t="shared" si="1"/>
        <v>0</v>
      </c>
      <c r="G15" s="320">
        <f t="shared" si="4"/>
        <v>0</v>
      </c>
      <c r="H15" s="320">
        <v>0</v>
      </c>
      <c r="I15" s="320">
        <f t="shared" si="2"/>
        <v>0</v>
      </c>
      <c r="K15" s="335"/>
      <c r="L15" s="342"/>
      <c r="M15" s="354"/>
      <c r="N15" s="355"/>
      <c r="O15" s="355"/>
      <c r="P15" s="349"/>
      <c r="Q15" s="356">
        <f t="shared" si="3"/>
        <v>0</v>
      </c>
      <c r="R15" s="335"/>
      <c r="S15" s="335"/>
      <c r="T15" s="317"/>
      <c r="U15" s="317"/>
    </row>
    <row r="16" spans="1:24" ht="15">
      <c r="A16" s="58"/>
      <c r="B16" s="318" t="s">
        <v>10</v>
      </c>
      <c r="C16" s="319" t="s">
        <v>161</v>
      </c>
      <c r="D16" s="320">
        <v>175000</v>
      </c>
      <c r="E16" s="320"/>
      <c r="F16" s="320">
        <f>+D16+E16</f>
        <v>175000</v>
      </c>
      <c r="G16" s="320">
        <f t="shared" si="4"/>
        <v>171279.65</v>
      </c>
      <c r="H16" s="320">
        <f>G16</f>
        <v>171279.65</v>
      </c>
      <c r="I16" s="320">
        <f t="shared" si="2"/>
        <v>3720.3500000000058</v>
      </c>
      <c r="K16" s="335"/>
      <c r="L16" s="342"/>
      <c r="M16" s="354"/>
      <c r="N16" s="349"/>
      <c r="O16" s="355">
        <f>'[3]ABRIL 2014'!$R$22+'[3]ABRIL 2014'!$R$23</f>
        <v>171279.65</v>
      </c>
      <c r="P16" s="349"/>
      <c r="Q16" s="356">
        <f t="shared" si="3"/>
        <v>171279.65</v>
      </c>
      <c r="R16" s="335"/>
      <c r="S16" s="335"/>
      <c r="T16" s="317"/>
      <c r="U16" s="317"/>
    </row>
    <row r="17" spans="1:21" ht="15">
      <c r="A17" s="58"/>
      <c r="B17" s="318" t="s">
        <v>11</v>
      </c>
      <c r="C17" s="319" t="s">
        <v>162</v>
      </c>
      <c r="D17" s="320">
        <v>121101</v>
      </c>
      <c r="E17" s="320"/>
      <c r="F17" s="320">
        <f t="shared" ref="F17:F18" si="5">+D17+E17</f>
        <v>121101</v>
      </c>
      <c r="G17" s="320">
        <f t="shared" si="4"/>
        <v>21664.85</v>
      </c>
      <c r="H17" s="320">
        <f>G17</f>
        <v>21664.85</v>
      </c>
      <c r="I17" s="320">
        <f>+F17-G17</f>
        <v>99436.15</v>
      </c>
      <c r="K17" s="335"/>
      <c r="L17" s="342"/>
      <c r="M17" s="357"/>
      <c r="N17" s="354"/>
      <c r="O17" s="355">
        <f>'[3]ABRIL 2014'!$R$25</f>
        <v>21664.85</v>
      </c>
      <c r="P17" s="349"/>
      <c r="Q17" s="356">
        <f t="shared" si="3"/>
        <v>21664.85</v>
      </c>
      <c r="S17" s="335"/>
      <c r="T17" s="317"/>
      <c r="U17" s="317"/>
    </row>
    <row r="18" spans="1:21" ht="16.5">
      <c r="A18" s="58"/>
      <c r="B18" s="318" t="s">
        <v>12</v>
      </c>
      <c r="C18" s="319" t="s">
        <v>163</v>
      </c>
      <c r="D18" s="320">
        <v>0</v>
      </c>
      <c r="E18" s="320"/>
      <c r="F18" s="320">
        <f t="shared" si="5"/>
        <v>0</v>
      </c>
      <c r="G18" s="320">
        <f t="shared" si="4"/>
        <v>0</v>
      </c>
      <c r="H18" s="320">
        <v>0</v>
      </c>
      <c r="I18" s="320">
        <f t="shared" si="2"/>
        <v>0</v>
      </c>
      <c r="K18" s="335"/>
      <c r="L18" s="358"/>
      <c r="M18" s="358"/>
      <c r="N18" s="355"/>
      <c r="O18" s="355"/>
      <c r="P18" s="349"/>
      <c r="Q18" s="356">
        <f t="shared" si="3"/>
        <v>0</v>
      </c>
      <c r="S18" s="335"/>
      <c r="T18" s="317"/>
      <c r="U18" s="317"/>
    </row>
    <row r="19" spans="1:21" ht="15">
      <c r="A19" s="49"/>
      <c r="B19" s="52" t="s">
        <v>229</v>
      </c>
      <c r="C19" s="53"/>
      <c r="D19" s="257">
        <f>SUM(D20:D28)</f>
        <v>719393</v>
      </c>
      <c r="E19" s="257">
        <f t="shared" ref="E19:F19" si="6">SUM(E20:E28)</f>
        <v>0</v>
      </c>
      <c r="F19" s="257">
        <f t="shared" si="6"/>
        <v>719393</v>
      </c>
      <c r="G19" s="257">
        <f>SUM(G20:G28)</f>
        <v>198208.75</v>
      </c>
      <c r="H19" s="257">
        <f>SUM(H20:H28)</f>
        <v>198208.75</v>
      </c>
      <c r="I19" s="54">
        <f>SUM(I20:I28)</f>
        <v>521184.24999999994</v>
      </c>
      <c r="K19" s="335"/>
      <c r="L19" s="335"/>
      <c r="M19" s="349"/>
      <c r="N19" s="359">
        <f>SUM(N20:N28)</f>
        <v>164892.96000000002</v>
      </c>
      <c r="O19" s="359">
        <f>SUM(O20:O28)</f>
        <v>33315.79</v>
      </c>
      <c r="P19" s="352"/>
      <c r="Q19" s="350"/>
      <c r="R19" s="330">
        <f>SUM(N19:O19)</f>
        <v>198208.75000000003</v>
      </c>
      <c r="S19" s="335"/>
      <c r="T19" s="317"/>
      <c r="U19" s="317"/>
    </row>
    <row r="20" spans="1:21" ht="15">
      <c r="A20" s="58"/>
      <c r="B20" s="318" t="s">
        <v>13</v>
      </c>
      <c r="C20" s="319" t="s">
        <v>164</v>
      </c>
      <c r="D20" s="321">
        <v>200000</v>
      </c>
      <c r="E20" s="321"/>
      <c r="F20" s="321">
        <f t="shared" ref="F20:F28" si="7">+D20+E20</f>
        <v>200000</v>
      </c>
      <c r="G20" s="321">
        <f>Q20</f>
        <v>101468.00000000001</v>
      </c>
      <c r="H20" s="321">
        <f>G20</f>
        <v>101468.00000000001</v>
      </c>
      <c r="I20" s="321">
        <f t="shared" si="2"/>
        <v>98531.999999999985</v>
      </c>
      <c r="K20" s="335"/>
      <c r="L20" s="342"/>
      <c r="M20" s="354"/>
      <c r="N20" s="354">
        <f>'[4]ABRIL 2014'!$S$13+'[4]ABRIL 2014'!$S$16+'[4]ABRIL 2014'!$S$18</f>
        <v>101468.00000000001</v>
      </c>
      <c r="O20" s="354"/>
      <c r="P20" s="349"/>
      <c r="Q20" s="356">
        <f>SUM(N20:O20)</f>
        <v>101468.00000000001</v>
      </c>
      <c r="S20" s="335"/>
      <c r="T20" s="317"/>
      <c r="U20" s="317"/>
    </row>
    <row r="21" spans="1:21" ht="15">
      <c r="A21" s="58"/>
      <c r="B21" s="318" t="s">
        <v>14</v>
      </c>
      <c r="C21" s="319" t="s">
        <v>165</v>
      </c>
      <c r="D21" s="321">
        <v>80000</v>
      </c>
      <c r="E21" s="321"/>
      <c r="F21" s="321">
        <f t="shared" si="7"/>
        <v>80000</v>
      </c>
      <c r="G21" s="321">
        <f t="shared" ref="G21:G28" si="8">Q21</f>
        <v>18767.71</v>
      </c>
      <c r="H21" s="321">
        <f t="shared" ref="H21:H28" si="9">G21</f>
        <v>18767.71</v>
      </c>
      <c r="I21" s="321">
        <f t="shared" si="2"/>
        <v>61232.29</v>
      </c>
      <c r="K21" s="335"/>
      <c r="L21" s="342"/>
      <c r="M21" s="354"/>
      <c r="N21" s="354">
        <f>'[4]ABRIL 2014'!$S$20</f>
        <v>18767.71</v>
      </c>
      <c r="O21" s="354"/>
      <c r="P21" s="349"/>
      <c r="Q21" s="356">
        <f t="shared" ref="Q21:Q28" si="10">SUM(N21:O21)</f>
        <v>18767.71</v>
      </c>
      <c r="S21" s="335"/>
      <c r="T21" s="317"/>
      <c r="U21" s="317"/>
    </row>
    <row r="22" spans="1:21" ht="15">
      <c r="A22" s="58"/>
      <c r="B22" s="318" t="s">
        <v>15</v>
      </c>
      <c r="C22" s="319" t="s">
        <v>166</v>
      </c>
      <c r="D22" s="321">
        <v>0</v>
      </c>
      <c r="E22" s="321"/>
      <c r="F22" s="321">
        <f t="shared" si="7"/>
        <v>0</v>
      </c>
      <c r="G22" s="321">
        <f t="shared" si="8"/>
        <v>0</v>
      </c>
      <c r="H22" s="321">
        <f t="shared" si="9"/>
        <v>0</v>
      </c>
      <c r="I22" s="321">
        <f t="shared" si="2"/>
        <v>0</v>
      </c>
      <c r="K22" s="335"/>
      <c r="L22" s="342"/>
      <c r="M22" s="349"/>
      <c r="N22" s="349"/>
      <c r="O22" s="354"/>
      <c r="P22" s="349"/>
      <c r="Q22" s="356">
        <f t="shared" si="10"/>
        <v>0</v>
      </c>
      <c r="S22" s="335"/>
      <c r="T22" s="317"/>
      <c r="U22" s="317"/>
    </row>
    <row r="23" spans="1:21" ht="15">
      <c r="A23" s="58"/>
      <c r="B23" s="318" t="s">
        <v>16</v>
      </c>
      <c r="C23" s="319" t="s">
        <v>167</v>
      </c>
      <c r="D23" s="321">
        <v>60000</v>
      </c>
      <c r="E23" s="321"/>
      <c r="F23" s="321">
        <f t="shared" si="7"/>
        <v>60000</v>
      </c>
      <c r="G23" s="321">
        <f t="shared" si="8"/>
        <v>1736.04</v>
      </c>
      <c r="H23" s="321">
        <f t="shared" si="9"/>
        <v>1736.04</v>
      </c>
      <c r="I23" s="321">
        <f t="shared" si="2"/>
        <v>58263.96</v>
      </c>
      <c r="K23" s="335"/>
      <c r="L23" s="342"/>
      <c r="M23" s="354"/>
      <c r="N23" s="354">
        <f>'[4]ABRIL 2014'!$S$26</f>
        <v>1736.04</v>
      </c>
      <c r="O23" s="354"/>
      <c r="P23" s="354"/>
      <c r="Q23" s="356">
        <f t="shared" si="10"/>
        <v>1736.04</v>
      </c>
      <c r="S23" s="335"/>
      <c r="T23" s="317"/>
      <c r="U23" s="317"/>
    </row>
    <row r="24" spans="1:21" ht="15">
      <c r="A24" s="58"/>
      <c r="B24" s="318" t="s">
        <v>17</v>
      </c>
      <c r="C24" s="319" t="s">
        <v>168</v>
      </c>
      <c r="D24" s="321">
        <v>35000</v>
      </c>
      <c r="E24" s="321"/>
      <c r="F24" s="321">
        <f t="shared" si="7"/>
        <v>35000</v>
      </c>
      <c r="G24" s="321">
        <f t="shared" si="8"/>
        <v>1739.3</v>
      </c>
      <c r="H24" s="321">
        <f t="shared" si="9"/>
        <v>1739.3</v>
      </c>
      <c r="I24" s="321">
        <f t="shared" si="2"/>
        <v>33260.699999999997</v>
      </c>
      <c r="K24" s="335"/>
      <c r="L24" s="342"/>
      <c r="M24" s="349"/>
      <c r="N24" s="354">
        <f>'[4]ABRIL 2014'!$S$29</f>
        <v>1739.3</v>
      </c>
      <c r="O24" s="354"/>
      <c r="P24" s="354"/>
      <c r="Q24" s="356">
        <f t="shared" si="10"/>
        <v>1739.3</v>
      </c>
      <c r="S24" s="335"/>
      <c r="T24" s="317"/>
      <c r="U24" s="317"/>
    </row>
    <row r="25" spans="1:21" ht="15">
      <c r="A25" s="58"/>
      <c r="B25" s="318" t="s">
        <v>18</v>
      </c>
      <c r="C25" s="319" t="s">
        <v>169</v>
      </c>
      <c r="D25" s="321">
        <v>260393</v>
      </c>
      <c r="E25" s="321"/>
      <c r="F25" s="321">
        <f t="shared" si="7"/>
        <v>260393</v>
      </c>
      <c r="G25" s="321">
        <f t="shared" si="8"/>
        <v>66718.89</v>
      </c>
      <c r="H25" s="321">
        <f t="shared" si="9"/>
        <v>66718.89</v>
      </c>
      <c r="I25" s="321">
        <f t="shared" si="2"/>
        <v>193674.11</v>
      </c>
      <c r="K25" s="335"/>
      <c r="L25" s="342"/>
      <c r="M25" s="354"/>
      <c r="N25" s="354">
        <f>'[4]ABRIL 2014'!$S$30</f>
        <v>35882.1</v>
      </c>
      <c r="O25" s="354">
        <f>'[3]ABRIL 2014'!$R$49</f>
        <v>30836.79</v>
      </c>
      <c r="P25" s="354"/>
      <c r="Q25" s="356">
        <f t="shared" si="10"/>
        <v>66718.89</v>
      </c>
      <c r="S25" s="335"/>
      <c r="T25" s="317"/>
      <c r="U25" s="317"/>
    </row>
    <row r="26" spans="1:21" ht="15">
      <c r="A26" s="58"/>
      <c r="B26" s="318" t="s">
        <v>61</v>
      </c>
      <c r="C26" s="319" t="s">
        <v>170</v>
      </c>
      <c r="D26" s="321">
        <v>44500</v>
      </c>
      <c r="E26" s="321"/>
      <c r="F26" s="321">
        <f>+D26+E26</f>
        <v>44500</v>
      </c>
      <c r="G26" s="321">
        <f t="shared" si="8"/>
        <v>4479.07</v>
      </c>
      <c r="H26" s="321">
        <f t="shared" si="9"/>
        <v>4479.07</v>
      </c>
      <c r="I26" s="321">
        <f t="shared" si="2"/>
        <v>40020.93</v>
      </c>
      <c r="J26" s="288"/>
      <c r="K26" s="348"/>
      <c r="L26" s="348"/>
      <c r="M26" s="354"/>
      <c r="N26" s="354">
        <f>'[4]ABRIL 2014'!$S$31</f>
        <v>2000.07</v>
      </c>
      <c r="O26" s="354">
        <f>'[3]ABRIL 2014'!$R$50</f>
        <v>2479</v>
      </c>
      <c r="P26" s="354"/>
      <c r="Q26" s="356">
        <f t="shared" si="10"/>
        <v>4479.07</v>
      </c>
      <c r="S26" s="335"/>
      <c r="T26" s="317"/>
      <c r="U26" s="317"/>
    </row>
    <row r="27" spans="1:21" ht="15">
      <c r="A27" s="58"/>
      <c r="B27" s="318" t="s">
        <v>223</v>
      </c>
      <c r="C27" s="319" t="s">
        <v>171</v>
      </c>
      <c r="D27" s="321"/>
      <c r="E27" s="321"/>
      <c r="F27" s="321">
        <f t="shared" si="7"/>
        <v>0</v>
      </c>
      <c r="G27" s="321">
        <f t="shared" si="8"/>
        <v>0</v>
      </c>
      <c r="H27" s="321">
        <f t="shared" si="9"/>
        <v>0</v>
      </c>
      <c r="I27" s="321">
        <f t="shared" si="2"/>
        <v>0</v>
      </c>
      <c r="K27" s="335"/>
      <c r="L27" s="335"/>
      <c r="M27" s="349"/>
      <c r="N27" s="354"/>
      <c r="O27" s="354"/>
      <c r="P27" s="354"/>
      <c r="Q27" s="356">
        <f t="shared" si="10"/>
        <v>0</v>
      </c>
      <c r="S27" s="335"/>
      <c r="T27" s="317"/>
      <c r="U27" s="317"/>
    </row>
    <row r="28" spans="1:21" ht="15">
      <c r="A28" s="58"/>
      <c r="B28" s="318" t="s">
        <v>224</v>
      </c>
      <c r="C28" s="319" t="s">
        <v>172</v>
      </c>
      <c r="D28" s="322">
        <v>39500</v>
      </c>
      <c r="E28" s="322"/>
      <c r="F28" s="321">
        <f t="shared" si="7"/>
        <v>39500</v>
      </c>
      <c r="G28" s="321">
        <f t="shared" si="8"/>
        <v>3299.74</v>
      </c>
      <c r="H28" s="321">
        <f t="shared" si="9"/>
        <v>3299.74</v>
      </c>
      <c r="I28" s="323">
        <f t="shared" si="2"/>
        <v>36200.26</v>
      </c>
      <c r="K28" s="335"/>
      <c r="L28" s="342"/>
      <c r="M28" s="354"/>
      <c r="N28" s="354">
        <f>'[4]ABRIL 2014'!$S$37</f>
        <v>3299.74</v>
      </c>
      <c r="O28" s="354"/>
      <c r="P28" s="354"/>
      <c r="Q28" s="356">
        <f t="shared" si="10"/>
        <v>3299.74</v>
      </c>
      <c r="S28" s="335"/>
      <c r="T28" s="317"/>
      <c r="U28" s="317"/>
    </row>
    <row r="29" spans="1:21" ht="15">
      <c r="A29" s="49"/>
      <c r="B29" s="52" t="s">
        <v>230</v>
      </c>
      <c r="C29" s="53"/>
      <c r="D29" s="258">
        <f>SUM(D30:D38)</f>
        <v>1418416</v>
      </c>
      <c r="E29" s="258">
        <f t="shared" ref="E29:H29" si="11">SUM(E30:E38)</f>
        <v>360.89</v>
      </c>
      <c r="F29" s="258">
        <f t="shared" si="11"/>
        <v>1418776.8900000001</v>
      </c>
      <c r="G29" s="258">
        <f>SUM(G30:G38)</f>
        <v>239559.66700000002</v>
      </c>
      <c r="H29" s="258">
        <f t="shared" si="11"/>
        <v>239559.66700000002</v>
      </c>
      <c r="I29" s="223">
        <f>SUM(I30:I38)</f>
        <v>1179217.2230000002</v>
      </c>
      <c r="K29" s="335"/>
      <c r="L29" s="335"/>
      <c r="M29" s="349"/>
      <c r="N29" s="359">
        <f>SUM(N30:N38)</f>
        <v>207469.807</v>
      </c>
      <c r="O29" s="359">
        <f>SUM(O30:O48)</f>
        <v>32089.86</v>
      </c>
      <c r="P29" s="359"/>
      <c r="Q29" s="356"/>
      <c r="R29" s="330">
        <f>SUM(N29:O29)</f>
        <v>239559.66700000002</v>
      </c>
      <c r="S29" s="335"/>
      <c r="T29" s="317"/>
      <c r="U29" s="317"/>
    </row>
    <row r="30" spans="1:21" ht="15">
      <c r="A30" s="58"/>
      <c r="B30" s="318" t="s">
        <v>21</v>
      </c>
      <c r="C30" s="319" t="s">
        <v>173</v>
      </c>
      <c r="D30" s="320">
        <v>160000</v>
      </c>
      <c r="E30" s="320">
        <v>360.89</v>
      </c>
      <c r="F30" s="320">
        <f>+D30+E30</f>
        <v>160360.89000000001</v>
      </c>
      <c r="G30" s="320">
        <f>Q30</f>
        <v>100939.027</v>
      </c>
      <c r="H30" s="320">
        <f>G30</f>
        <v>100939.027</v>
      </c>
      <c r="I30" s="320">
        <f t="shared" si="2"/>
        <v>59421.863000000012</v>
      </c>
      <c r="K30" s="335"/>
      <c r="L30" s="342"/>
      <c r="M30" s="354"/>
      <c r="N30" s="354">
        <f>'[4]ABRIL 2014'!$S$43+'[4]ABRIL 2014'!$S$45+'[4]ABRIL 2014'!$S$46+'[4]ABRIL 2014'!$S$47+'[4]ABRIL 2014'!$S$48</f>
        <v>81312.027000000002</v>
      </c>
      <c r="O30" s="354">
        <f>'[3]ABRIL 2014'!$R$63</f>
        <v>19627</v>
      </c>
      <c r="P30" s="354"/>
      <c r="Q30" s="356">
        <f>SUM(N30:O30)</f>
        <v>100939.027</v>
      </c>
      <c r="S30" s="335"/>
      <c r="T30" s="317"/>
      <c r="U30" s="317"/>
    </row>
    <row r="31" spans="1:21" ht="15">
      <c r="A31" s="58"/>
      <c r="B31" s="318" t="s">
        <v>22</v>
      </c>
      <c r="C31" s="319" t="s">
        <v>174</v>
      </c>
      <c r="D31" s="320">
        <v>90000</v>
      </c>
      <c r="E31" s="320"/>
      <c r="F31" s="320">
        <f t="shared" ref="F31:F59" si="12">+D31+E31</f>
        <v>90000</v>
      </c>
      <c r="G31" s="320">
        <f t="shared" ref="G31:G48" si="13">Q31</f>
        <v>1728.4</v>
      </c>
      <c r="H31" s="320">
        <f t="shared" ref="H31:H38" si="14">G31</f>
        <v>1728.4</v>
      </c>
      <c r="I31" s="320">
        <f t="shared" si="2"/>
        <v>88271.6</v>
      </c>
      <c r="K31" s="335"/>
      <c r="L31" s="335"/>
      <c r="M31" s="354"/>
      <c r="N31" s="354">
        <f>'[4]ABRIL 2014'!$S$51</f>
        <v>1728.4</v>
      </c>
      <c r="O31" s="354"/>
      <c r="P31" s="354"/>
      <c r="Q31" s="356">
        <f t="shared" ref="Q31:Q38" si="15">SUM(N31:O31)</f>
        <v>1728.4</v>
      </c>
      <c r="S31" s="335"/>
      <c r="T31" s="317"/>
      <c r="U31" s="317"/>
    </row>
    <row r="32" spans="1:21" ht="15">
      <c r="A32" s="58"/>
      <c r="B32" s="318" t="s">
        <v>23</v>
      </c>
      <c r="C32" s="319" t="s">
        <v>175</v>
      </c>
      <c r="D32" s="320">
        <v>313000</v>
      </c>
      <c r="E32" s="320"/>
      <c r="F32" s="320">
        <f t="shared" si="12"/>
        <v>313000</v>
      </c>
      <c r="G32" s="320">
        <f t="shared" si="13"/>
        <v>43579.97</v>
      </c>
      <c r="H32" s="320">
        <f t="shared" si="14"/>
        <v>43579.97</v>
      </c>
      <c r="I32" s="320">
        <f t="shared" si="2"/>
        <v>269420.03000000003</v>
      </c>
      <c r="K32" s="342"/>
      <c r="L32" s="342"/>
      <c r="M32" s="354"/>
      <c r="N32" s="354">
        <f>'[4]ABRIL 2014'!$S$53+'[4]ABRIL 2014'!$S$56+'[4]ABRIL 2014'!$S$58+'[4]ABRIL 2014'!$S$59</f>
        <v>43579.97</v>
      </c>
      <c r="O32" s="354"/>
      <c r="P32" s="354"/>
      <c r="Q32" s="356">
        <f t="shared" si="15"/>
        <v>43579.97</v>
      </c>
      <c r="S32" s="335"/>
      <c r="T32" s="317"/>
      <c r="U32" s="317"/>
    </row>
    <row r="33" spans="1:21" ht="15">
      <c r="A33" s="58"/>
      <c r="B33" s="318" t="s">
        <v>24</v>
      </c>
      <c r="C33" s="319" t="s">
        <v>176</v>
      </c>
      <c r="D33" s="320">
        <v>90000</v>
      </c>
      <c r="E33" s="320"/>
      <c r="F33" s="320">
        <f t="shared" si="12"/>
        <v>90000</v>
      </c>
      <c r="G33" s="320">
        <f t="shared" si="13"/>
        <v>24641.200000000001</v>
      </c>
      <c r="H33" s="320">
        <f t="shared" si="14"/>
        <v>24641.200000000001</v>
      </c>
      <c r="I33" s="320">
        <f t="shared" si="2"/>
        <v>65358.8</v>
      </c>
      <c r="K33" s="342"/>
      <c r="L33" s="342"/>
      <c r="M33" s="354"/>
      <c r="N33" s="354">
        <f>'[4]ABRIL 2014'!$S$61+'[4]ABRIL 2014'!$S$63</f>
        <v>21528.34</v>
      </c>
      <c r="O33" s="354">
        <f>'[3]ABRIL 2014'!$R$85</f>
        <v>3112.8599999999997</v>
      </c>
      <c r="P33" s="354"/>
      <c r="Q33" s="356">
        <f t="shared" si="15"/>
        <v>24641.200000000001</v>
      </c>
      <c r="S33" s="335"/>
      <c r="T33" s="317"/>
      <c r="U33" s="317"/>
    </row>
    <row r="34" spans="1:21" ht="15">
      <c r="A34" s="58"/>
      <c r="B34" s="318" t="s">
        <v>25</v>
      </c>
      <c r="C34" s="319" t="s">
        <v>177</v>
      </c>
      <c r="D34" s="320">
        <v>110000</v>
      </c>
      <c r="E34" s="320"/>
      <c r="F34" s="320">
        <f t="shared" si="12"/>
        <v>110000</v>
      </c>
      <c r="G34" s="320">
        <f t="shared" si="13"/>
        <v>600</v>
      </c>
      <c r="H34" s="320">
        <f t="shared" si="14"/>
        <v>600</v>
      </c>
      <c r="I34" s="320">
        <f t="shared" si="2"/>
        <v>109400</v>
      </c>
      <c r="K34" s="335"/>
      <c r="L34" s="342"/>
      <c r="M34" s="354"/>
      <c r="N34" s="354">
        <f>'[4]ABRIL 2014'!$S$69</f>
        <v>600</v>
      </c>
      <c r="O34" s="354"/>
      <c r="P34" s="354"/>
      <c r="Q34" s="356">
        <f t="shared" si="15"/>
        <v>600</v>
      </c>
      <c r="R34" s="335"/>
      <c r="S34" s="335"/>
      <c r="T34" s="317"/>
      <c r="U34" s="317"/>
    </row>
    <row r="35" spans="1:21" ht="15">
      <c r="A35" s="58"/>
      <c r="B35" s="318" t="s">
        <v>225</v>
      </c>
      <c r="C35" s="319" t="s">
        <v>178</v>
      </c>
      <c r="D35" s="320">
        <v>100000</v>
      </c>
      <c r="E35" s="320"/>
      <c r="F35" s="320">
        <f t="shared" si="12"/>
        <v>100000</v>
      </c>
      <c r="G35" s="320">
        <f t="shared" si="13"/>
        <v>0</v>
      </c>
      <c r="H35" s="320">
        <f t="shared" si="14"/>
        <v>0</v>
      </c>
      <c r="I35" s="320">
        <f t="shared" si="2"/>
        <v>100000</v>
      </c>
      <c r="K35" s="335"/>
      <c r="L35" s="335"/>
      <c r="M35" s="354"/>
      <c r="N35" s="354"/>
      <c r="O35" s="354"/>
      <c r="P35" s="349"/>
      <c r="Q35" s="356">
        <f t="shared" si="15"/>
        <v>0</v>
      </c>
      <c r="R35" s="335"/>
      <c r="S35" s="335"/>
      <c r="T35" s="317"/>
      <c r="U35" s="317"/>
    </row>
    <row r="36" spans="1:21" ht="15">
      <c r="A36" s="58"/>
      <c r="B36" s="318" t="s">
        <v>226</v>
      </c>
      <c r="C36" s="319" t="s">
        <v>179</v>
      </c>
      <c r="D36" s="320">
        <v>300000</v>
      </c>
      <c r="E36" s="320"/>
      <c r="F36" s="320">
        <f t="shared" si="12"/>
        <v>300000</v>
      </c>
      <c r="G36" s="320">
        <f t="shared" si="13"/>
        <v>32596.16</v>
      </c>
      <c r="H36" s="320">
        <f t="shared" si="14"/>
        <v>32596.16</v>
      </c>
      <c r="I36" s="320">
        <f t="shared" si="2"/>
        <v>267403.84000000003</v>
      </c>
      <c r="K36" s="335"/>
      <c r="L36" s="342"/>
      <c r="M36" s="354"/>
      <c r="N36" s="354">
        <f>'[4]ABRIL 2014'!$S$77+'[4]ABRIL 2014'!$S$78</f>
        <v>27371.16</v>
      </c>
      <c r="O36" s="354">
        <f>'[3]ABRIL 2014'!$R$102+'[3]ABRIL 2014'!$R$103+'[3]ABRIL 2014'!$R$104</f>
        <v>5225</v>
      </c>
      <c r="P36" s="349"/>
      <c r="Q36" s="356">
        <f t="shared" si="15"/>
        <v>32596.16</v>
      </c>
      <c r="R36" s="335"/>
      <c r="S36" s="335"/>
      <c r="T36" s="317"/>
      <c r="U36" s="317"/>
    </row>
    <row r="37" spans="1:21" ht="15">
      <c r="A37" s="58"/>
      <c r="B37" s="318" t="s">
        <v>227</v>
      </c>
      <c r="C37" s="319" t="s">
        <v>180</v>
      </c>
      <c r="D37" s="320">
        <v>165000</v>
      </c>
      <c r="E37" s="320"/>
      <c r="F37" s="320">
        <f t="shared" si="12"/>
        <v>165000</v>
      </c>
      <c r="G37" s="320">
        <f t="shared" si="13"/>
        <v>23429.91</v>
      </c>
      <c r="H37" s="320">
        <f t="shared" si="14"/>
        <v>23429.91</v>
      </c>
      <c r="I37" s="320">
        <f t="shared" si="2"/>
        <v>141570.09</v>
      </c>
      <c r="K37" s="335"/>
      <c r="L37" s="342"/>
      <c r="M37" s="354"/>
      <c r="N37" s="354">
        <f>'[4]ABRIL 2014'!$S$81+'[4]ABRIL 2014'!$S$82</f>
        <v>23429.91</v>
      </c>
      <c r="O37" s="354"/>
      <c r="P37" s="354"/>
      <c r="Q37" s="356">
        <f t="shared" si="15"/>
        <v>23429.91</v>
      </c>
      <c r="R37" s="335"/>
      <c r="S37" s="335"/>
      <c r="T37" s="317"/>
      <c r="U37" s="317"/>
    </row>
    <row r="38" spans="1:21" ht="15">
      <c r="A38" s="58"/>
      <c r="B38" s="318" t="s">
        <v>228</v>
      </c>
      <c r="C38" s="319" t="s">
        <v>181</v>
      </c>
      <c r="D38" s="320">
        <v>90416</v>
      </c>
      <c r="E38" s="320"/>
      <c r="F38" s="320">
        <f t="shared" si="12"/>
        <v>90416</v>
      </c>
      <c r="G38" s="320">
        <f t="shared" si="13"/>
        <v>12045</v>
      </c>
      <c r="H38" s="320">
        <f t="shared" si="14"/>
        <v>12045</v>
      </c>
      <c r="I38" s="320">
        <f t="shared" si="2"/>
        <v>78371</v>
      </c>
      <c r="K38" s="335"/>
      <c r="L38" s="335"/>
      <c r="M38" s="354"/>
      <c r="N38" s="354">
        <f>'[4]ABRIL 2014'!$S$83</f>
        <v>7920</v>
      </c>
      <c r="O38" s="354">
        <f>'[3]ABRIL 2014'!$R$112</f>
        <v>4125</v>
      </c>
      <c r="P38" s="354"/>
      <c r="Q38" s="356">
        <f t="shared" si="15"/>
        <v>12045</v>
      </c>
      <c r="R38" s="335"/>
      <c r="S38" s="335"/>
      <c r="T38" s="317"/>
      <c r="U38" s="317"/>
    </row>
    <row r="39" spans="1:21" ht="15">
      <c r="A39" s="49"/>
      <c r="B39" s="52" t="s">
        <v>231</v>
      </c>
      <c r="C39" s="53"/>
      <c r="D39" s="259">
        <f>SUM(D40:D48)</f>
        <v>0</v>
      </c>
      <c r="E39" s="259">
        <f t="shared" ref="E39:I39" si="16">SUM(E40:E48)</f>
        <v>0</v>
      </c>
      <c r="F39" s="259">
        <f t="shared" si="16"/>
        <v>0</v>
      </c>
      <c r="G39" s="320">
        <f t="shared" si="13"/>
        <v>0</v>
      </c>
      <c r="H39" s="259">
        <f t="shared" si="16"/>
        <v>0</v>
      </c>
      <c r="I39" s="259">
        <f t="shared" si="16"/>
        <v>0</v>
      </c>
      <c r="K39" s="335"/>
      <c r="L39" s="335"/>
      <c r="M39" s="349"/>
      <c r="N39" s="354"/>
      <c r="O39" s="354"/>
      <c r="P39" s="354"/>
      <c r="Q39" s="356">
        <f t="shared" ref="Q39:Q48" si="17">SUM(N39:O39)</f>
        <v>0</v>
      </c>
      <c r="R39" s="335"/>
      <c r="S39" s="335"/>
      <c r="T39" s="317"/>
      <c r="U39" s="317"/>
    </row>
    <row r="40" spans="1:21" ht="15">
      <c r="A40" s="58"/>
      <c r="B40" s="318" t="s">
        <v>26</v>
      </c>
      <c r="C40" s="319" t="s">
        <v>182</v>
      </c>
      <c r="D40" s="320">
        <v>0</v>
      </c>
      <c r="E40" s="320">
        <v>0</v>
      </c>
      <c r="F40" s="320">
        <v>0</v>
      </c>
      <c r="G40" s="320">
        <f t="shared" si="13"/>
        <v>0</v>
      </c>
      <c r="H40" s="320">
        <v>0</v>
      </c>
      <c r="I40" s="320">
        <f t="shared" si="2"/>
        <v>0</v>
      </c>
      <c r="K40" s="335"/>
      <c r="L40" s="335"/>
      <c r="M40" s="349"/>
      <c r="N40" s="354"/>
      <c r="O40" s="354">
        <f t="shared" ref="O40:O61" si="18">SUM(L40:N40)</f>
        <v>0</v>
      </c>
      <c r="P40" s="354"/>
      <c r="Q40" s="356">
        <f t="shared" si="17"/>
        <v>0</v>
      </c>
      <c r="R40" s="335"/>
      <c r="S40" s="335"/>
      <c r="T40" s="317"/>
      <c r="U40" s="317"/>
    </row>
    <row r="41" spans="1:21" ht="15">
      <c r="A41" s="58"/>
      <c r="B41" s="318" t="s">
        <v>27</v>
      </c>
      <c r="C41" s="319" t="s">
        <v>183</v>
      </c>
      <c r="D41" s="320">
        <v>0</v>
      </c>
      <c r="E41" s="320">
        <v>0</v>
      </c>
      <c r="F41" s="320">
        <f t="shared" si="12"/>
        <v>0</v>
      </c>
      <c r="G41" s="320">
        <f t="shared" si="13"/>
        <v>0</v>
      </c>
      <c r="H41" s="320">
        <v>0</v>
      </c>
      <c r="I41" s="320">
        <f t="shared" si="2"/>
        <v>0</v>
      </c>
      <c r="K41" s="335"/>
      <c r="L41" s="335"/>
      <c r="M41" s="349"/>
      <c r="N41" s="354"/>
      <c r="O41" s="354">
        <f t="shared" si="18"/>
        <v>0</v>
      </c>
      <c r="P41" s="354"/>
      <c r="Q41" s="356">
        <f t="shared" si="17"/>
        <v>0</v>
      </c>
      <c r="R41" s="335"/>
      <c r="S41" s="335"/>
      <c r="T41" s="317"/>
      <c r="U41" s="317"/>
    </row>
    <row r="42" spans="1:21" ht="15">
      <c r="A42" s="58"/>
      <c r="B42" s="318" t="s">
        <v>28</v>
      </c>
      <c r="C42" s="319" t="s">
        <v>184</v>
      </c>
      <c r="D42" s="320">
        <v>0</v>
      </c>
      <c r="E42" s="320">
        <v>0</v>
      </c>
      <c r="F42" s="320">
        <f t="shared" si="12"/>
        <v>0</v>
      </c>
      <c r="G42" s="320">
        <f t="shared" si="13"/>
        <v>0</v>
      </c>
      <c r="H42" s="320">
        <v>0</v>
      </c>
      <c r="I42" s="320">
        <f t="shared" si="2"/>
        <v>0</v>
      </c>
      <c r="K42" s="335"/>
      <c r="L42" s="335"/>
      <c r="M42" s="349"/>
      <c r="N42" s="354"/>
      <c r="O42" s="354">
        <f t="shared" si="18"/>
        <v>0</v>
      </c>
      <c r="P42" s="354"/>
      <c r="Q42" s="356">
        <f t="shared" si="17"/>
        <v>0</v>
      </c>
      <c r="R42" s="335"/>
      <c r="S42" s="335"/>
      <c r="T42" s="317"/>
      <c r="U42" s="317"/>
    </row>
    <row r="43" spans="1:21" ht="15">
      <c r="A43" s="58"/>
      <c r="B43" s="318" t="s">
        <v>29</v>
      </c>
      <c r="C43" s="319" t="s">
        <v>185</v>
      </c>
      <c r="D43" s="320">
        <v>0</v>
      </c>
      <c r="E43" s="320">
        <v>0</v>
      </c>
      <c r="F43" s="320">
        <f t="shared" si="12"/>
        <v>0</v>
      </c>
      <c r="G43" s="320">
        <f t="shared" si="13"/>
        <v>0</v>
      </c>
      <c r="H43" s="320"/>
      <c r="I43" s="320">
        <f t="shared" si="2"/>
        <v>0</v>
      </c>
      <c r="K43" s="335"/>
      <c r="L43" s="335"/>
      <c r="M43" s="349"/>
      <c r="N43" s="354"/>
      <c r="O43" s="354">
        <f t="shared" si="18"/>
        <v>0</v>
      </c>
      <c r="P43" s="354"/>
      <c r="Q43" s="356">
        <f t="shared" si="17"/>
        <v>0</v>
      </c>
      <c r="R43" s="335"/>
      <c r="S43" s="335"/>
      <c r="T43" s="317"/>
      <c r="U43" s="317"/>
    </row>
    <row r="44" spans="1:21" ht="15">
      <c r="A44" s="58"/>
      <c r="B44" s="318" t="s">
        <v>30</v>
      </c>
      <c r="C44" s="319" t="s">
        <v>186</v>
      </c>
      <c r="D44" s="320">
        <v>0</v>
      </c>
      <c r="E44" s="320">
        <v>0</v>
      </c>
      <c r="F44" s="320">
        <f t="shared" si="12"/>
        <v>0</v>
      </c>
      <c r="G44" s="320">
        <f t="shared" si="13"/>
        <v>0</v>
      </c>
      <c r="H44" s="320">
        <v>0</v>
      </c>
      <c r="I44" s="320">
        <f t="shared" si="2"/>
        <v>0</v>
      </c>
      <c r="K44" s="335"/>
      <c r="L44" s="335"/>
      <c r="M44" s="349"/>
      <c r="N44" s="354"/>
      <c r="O44" s="354">
        <f t="shared" si="18"/>
        <v>0</v>
      </c>
      <c r="P44" s="354"/>
      <c r="Q44" s="356">
        <f t="shared" si="17"/>
        <v>0</v>
      </c>
      <c r="R44" s="335"/>
      <c r="S44" s="335"/>
      <c r="T44" s="317"/>
      <c r="U44" s="317"/>
    </row>
    <row r="45" spans="1:21" ht="15">
      <c r="A45" s="58"/>
      <c r="B45" s="318" t="s">
        <v>232</v>
      </c>
      <c r="C45" s="319" t="s">
        <v>187</v>
      </c>
      <c r="D45" s="320">
        <v>0</v>
      </c>
      <c r="E45" s="320">
        <v>0</v>
      </c>
      <c r="F45" s="320">
        <f t="shared" si="12"/>
        <v>0</v>
      </c>
      <c r="G45" s="320">
        <f t="shared" si="13"/>
        <v>0</v>
      </c>
      <c r="H45" s="320">
        <v>0</v>
      </c>
      <c r="I45" s="320">
        <f t="shared" si="2"/>
        <v>0</v>
      </c>
      <c r="K45" s="335"/>
      <c r="L45" s="335"/>
      <c r="M45" s="349"/>
      <c r="N45" s="354"/>
      <c r="O45" s="354">
        <f t="shared" si="18"/>
        <v>0</v>
      </c>
      <c r="P45" s="349"/>
      <c r="Q45" s="356">
        <f t="shared" si="17"/>
        <v>0</v>
      </c>
      <c r="R45" s="335"/>
      <c r="S45" s="335"/>
      <c r="T45" s="317"/>
      <c r="U45" s="317"/>
    </row>
    <row r="46" spans="1:21" ht="15">
      <c r="A46" s="58"/>
      <c r="B46" s="318" t="s">
        <v>233</v>
      </c>
      <c r="C46" s="319" t="s">
        <v>188</v>
      </c>
      <c r="D46" s="320">
        <v>0</v>
      </c>
      <c r="E46" s="320">
        <v>0</v>
      </c>
      <c r="F46" s="320">
        <f t="shared" si="12"/>
        <v>0</v>
      </c>
      <c r="G46" s="320">
        <f t="shared" si="13"/>
        <v>0</v>
      </c>
      <c r="H46" s="320">
        <v>0</v>
      </c>
      <c r="I46" s="320">
        <f t="shared" si="2"/>
        <v>0</v>
      </c>
      <c r="K46" s="335"/>
      <c r="L46" s="335"/>
      <c r="M46" s="354"/>
      <c r="N46" s="354"/>
      <c r="O46" s="354">
        <f t="shared" si="18"/>
        <v>0</v>
      </c>
      <c r="P46" s="349"/>
      <c r="Q46" s="356">
        <f t="shared" si="17"/>
        <v>0</v>
      </c>
      <c r="R46" s="335"/>
      <c r="S46" s="335"/>
      <c r="T46" s="317"/>
      <c r="U46" s="317"/>
    </row>
    <row r="47" spans="1:21" ht="15">
      <c r="A47" s="58"/>
      <c r="B47" s="318" t="s">
        <v>234</v>
      </c>
      <c r="C47" s="319" t="s">
        <v>189</v>
      </c>
      <c r="D47" s="320">
        <v>0</v>
      </c>
      <c r="E47" s="320">
        <v>0</v>
      </c>
      <c r="F47" s="320">
        <f t="shared" si="12"/>
        <v>0</v>
      </c>
      <c r="G47" s="320">
        <f t="shared" si="13"/>
        <v>0</v>
      </c>
      <c r="H47" s="320">
        <v>0</v>
      </c>
      <c r="I47" s="320">
        <f t="shared" si="2"/>
        <v>0</v>
      </c>
      <c r="K47" s="335"/>
      <c r="L47" s="335"/>
      <c r="M47" s="349"/>
      <c r="N47" s="354"/>
      <c r="O47" s="354">
        <f t="shared" si="18"/>
        <v>0</v>
      </c>
      <c r="P47" s="349"/>
      <c r="Q47" s="356">
        <f t="shared" si="17"/>
        <v>0</v>
      </c>
      <c r="R47" s="335"/>
      <c r="S47" s="335"/>
      <c r="T47" s="317"/>
      <c r="U47" s="317"/>
    </row>
    <row r="48" spans="1:21" ht="15">
      <c r="A48" s="58"/>
      <c r="B48" s="318" t="s">
        <v>235</v>
      </c>
      <c r="C48" s="319" t="s">
        <v>190</v>
      </c>
      <c r="D48" s="320">
        <v>0</v>
      </c>
      <c r="E48" s="320">
        <v>0</v>
      </c>
      <c r="F48" s="320">
        <f t="shared" si="12"/>
        <v>0</v>
      </c>
      <c r="G48" s="320">
        <f t="shared" si="13"/>
        <v>0</v>
      </c>
      <c r="H48" s="320">
        <v>0</v>
      </c>
      <c r="I48" s="320">
        <f t="shared" si="2"/>
        <v>0</v>
      </c>
      <c r="K48" s="335"/>
      <c r="L48" s="335"/>
      <c r="M48" s="349"/>
      <c r="N48" s="354"/>
      <c r="O48" s="354">
        <f t="shared" si="18"/>
        <v>0</v>
      </c>
      <c r="P48" s="349"/>
      <c r="Q48" s="356">
        <f t="shared" si="17"/>
        <v>0</v>
      </c>
      <c r="R48" s="335"/>
      <c r="S48" s="335"/>
      <c r="T48" s="317"/>
      <c r="U48" s="317"/>
    </row>
    <row r="49" spans="1:21" ht="15">
      <c r="A49" s="49"/>
      <c r="B49" s="52" t="s">
        <v>236</v>
      </c>
      <c r="C49" s="53"/>
      <c r="D49" s="223">
        <f>SUM(D50:D58)</f>
        <v>4951721</v>
      </c>
      <c r="E49" s="223">
        <f t="shared" ref="E49:I49" si="19">SUM(E50:E58)</f>
        <v>0</v>
      </c>
      <c r="F49" s="223">
        <f t="shared" si="12"/>
        <v>4951721</v>
      </c>
      <c r="G49" s="223">
        <f>SUM(G50:G58)</f>
        <v>2640</v>
      </c>
      <c r="H49" s="223">
        <f t="shared" si="19"/>
        <v>2640</v>
      </c>
      <c r="I49" s="223">
        <f t="shared" si="19"/>
        <v>4949081</v>
      </c>
      <c r="K49" s="335"/>
      <c r="L49" s="335"/>
      <c r="M49" s="349"/>
      <c r="N49" s="359">
        <f>SUM(N50:N57)</f>
        <v>2640</v>
      </c>
      <c r="O49" s="359">
        <f>SUM(O50:O56)</f>
        <v>0</v>
      </c>
      <c r="P49" s="352"/>
      <c r="Q49" s="350"/>
      <c r="R49" s="347">
        <f>SUM(N49:O49)</f>
        <v>2640</v>
      </c>
      <c r="S49" s="335"/>
      <c r="T49" s="317"/>
      <c r="U49" s="317"/>
    </row>
    <row r="50" spans="1:21" ht="15">
      <c r="A50" s="58"/>
      <c r="B50" s="318" t="s">
        <v>84</v>
      </c>
      <c r="C50" s="319" t="s">
        <v>191</v>
      </c>
      <c r="D50" s="322">
        <v>38500</v>
      </c>
      <c r="E50" s="322"/>
      <c r="F50" s="320">
        <f t="shared" si="12"/>
        <v>38500</v>
      </c>
      <c r="G50" s="324">
        <f>Q50</f>
        <v>2640</v>
      </c>
      <c r="H50" s="324">
        <f>G50</f>
        <v>2640</v>
      </c>
      <c r="I50" s="322">
        <f t="shared" si="2"/>
        <v>35860</v>
      </c>
      <c r="K50" s="335"/>
      <c r="L50" s="335"/>
      <c r="M50" s="349"/>
      <c r="N50" s="354">
        <f>'[4]ABRIL 2014'!$S$94</f>
        <v>2640</v>
      </c>
      <c r="O50" s="354"/>
      <c r="P50" s="349"/>
      <c r="Q50" s="356">
        <f>SUM(N50:O50)</f>
        <v>2640</v>
      </c>
      <c r="R50" s="335"/>
      <c r="S50" s="335"/>
      <c r="T50" s="317"/>
      <c r="U50" s="317"/>
    </row>
    <row r="51" spans="1:21" ht="15">
      <c r="A51" s="58"/>
      <c r="B51" s="318" t="s">
        <v>85</v>
      </c>
      <c r="C51" s="319" t="s">
        <v>192</v>
      </c>
      <c r="D51" s="322"/>
      <c r="E51" s="322"/>
      <c r="F51" s="320">
        <f t="shared" si="12"/>
        <v>0</v>
      </c>
      <c r="G51" s="322">
        <f t="shared" ref="G51:G55" si="20">O51</f>
        <v>0</v>
      </c>
      <c r="H51" s="324">
        <f t="shared" ref="H51:H56" si="21">G51</f>
        <v>0</v>
      </c>
      <c r="I51" s="322">
        <f t="shared" si="2"/>
        <v>0</v>
      </c>
      <c r="K51" s="335"/>
      <c r="L51" s="335"/>
      <c r="M51" s="349"/>
      <c r="N51" s="354"/>
      <c r="O51" s="354"/>
      <c r="P51" s="349"/>
      <c r="Q51" s="350"/>
      <c r="R51" s="335"/>
      <c r="S51" s="335"/>
      <c r="T51" s="317"/>
      <c r="U51" s="317"/>
    </row>
    <row r="52" spans="1:21" ht="15">
      <c r="A52" s="58"/>
      <c r="B52" s="318" t="s">
        <v>86</v>
      </c>
      <c r="C52" s="55" t="s">
        <v>193</v>
      </c>
      <c r="D52" s="322"/>
      <c r="E52" s="322"/>
      <c r="F52" s="320">
        <f t="shared" si="12"/>
        <v>0</v>
      </c>
      <c r="G52" s="322">
        <f t="shared" si="20"/>
        <v>0</v>
      </c>
      <c r="H52" s="324">
        <f t="shared" si="21"/>
        <v>0</v>
      </c>
      <c r="I52" s="322">
        <f t="shared" si="2"/>
        <v>0</v>
      </c>
      <c r="K52" s="335"/>
      <c r="L52" s="335"/>
      <c r="M52" s="335"/>
      <c r="N52" s="342"/>
      <c r="O52" s="354"/>
      <c r="P52" s="335"/>
      <c r="Q52" s="346"/>
      <c r="R52" s="335"/>
      <c r="S52" s="335"/>
      <c r="T52" s="317"/>
      <c r="U52" s="317"/>
    </row>
    <row r="53" spans="1:21" ht="15">
      <c r="A53" s="58"/>
      <c r="B53" s="318" t="s">
        <v>237</v>
      </c>
      <c r="C53" s="319" t="s">
        <v>194</v>
      </c>
      <c r="D53" s="322">
        <v>4913221</v>
      </c>
      <c r="E53" s="322"/>
      <c r="F53" s="320">
        <f t="shared" si="12"/>
        <v>4913221</v>
      </c>
      <c r="G53" s="322">
        <f t="shared" si="20"/>
        <v>0</v>
      </c>
      <c r="H53" s="324">
        <f t="shared" si="21"/>
        <v>0</v>
      </c>
      <c r="I53" s="322">
        <f t="shared" si="2"/>
        <v>4913221</v>
      </c>
      <c r="K53" s="335"/>
      <c r="L53" s="335"/>
      <c r="M53" s="335"/>
      <c r="N53" s="335"/>
      <c r="O53" s="354"/>
      <c r="P53" s="335"/>
      <c r="Q53" s="346"/>
      <c r="R53" s="335"/>
      <c r="S53" s="335"/>
      <c r="T53" s="317"/>
      <c r="U53" s="317"/>
    </row>
    <row r="54" spans="1:21" ht="15">
      <c r="A54" s="58"/>
      <c r="B54" s="318" t="s">
        <v>238</v>
      </c>
      <c r="C54" s="319" t="s">
        <v>195</v>
      </c>
      <c r="D54" s="322"/>
      <c r="E54" s="322"/>
      <c r="F54" s="320">
        <f t="shared" si="12"/>
        <v>0</v>
      </c>
      <c r="G54" s="322">
        <f t="shared" si="20"/>
        <v>0</v>
      </c>
      <c r="H54" s="324">
        <f t="shared" si="21"/>
        <v>0</v>
      </c>
      <c r="I54" s="322">
        <f t="shared" si="2"/>
        <v>0</v>
      </c>
      <c r="K54" s="335"/>
      <c r="L54" s="335"/>
      <c r="M54" s="335"/>
      <c r="N54" s="342"/>
      <c r="O54" s="354"/>
      <c r="P54" s="335"/>
      <c r="Q54" s="346"/>
      <c r="R54" s="335"/>
      <c r="S54" s="335"/>
      <c r="T54" s="317"/>
      <c r="U54" s="317"/>
    </row>
    <row r="55" spans="1:21" ht="15">
      <c r="A55" s="58"/>
      <c r="B55" s="318" t="s">
        <v>239</v>
      </c>
      <c r="C55" s="319" t="s">
        <v>196</v>
      </c>
      <c r="D55" s="322"/>
      <c r="E55" s="322"/>
      <c r="F55" s="320">
        <f t="shared" si="12"/>
        <v>0</v>
      </c>
      <c r="G55" s="322">
        <f t="shared" si="20"/>
        <v>0</v>
      </c>
      <c r="H55" s="324">
        <f t="shared" si="21"/>
        <v>0</v>
      </c>
      <c r="I55" s="322">
        <f t="shared" si="2"/>
        <v>0</v>
      </c>
      <c r="K55" s="335"/>
      <c r="L55" s="335"/>
      <c r="M55" s="335"/>
      <c r="N55" s="342"/>
      <c r="O55" s="354"/>
      <c r="P55" s="335"/>
      <c r="Q55" s="346"/>
      <c r="R55" s="335"/>
      <c r="S55" s="335"/>
      <c r="T55" s="317"/>
      <c r="U55" s="317"/>
    </row>
    <row r="56" spans="1:21" ht="15">
      <c r="A56" s="58"/>
      <c r="B56" s="318" t="s">
        <v>240</v>
      </c>
      <c r="C56" s="319" t="s">
        <v>197</v>
      </c>
      <c r="D56" s="322"/>
      <c r="E56" s="322"/>
      <c r="F56" s="320">
        <f t="shared" si="12"/>
        <v>0</v>
      </c>
      <c r="G56" s="322">
        <v>0</v>
      </c>
      <c r="H56" s="324">
        <f t="shared" si="21"/>
        <v>0</v>
      </c>
      <c r="I56" s="322">
        <f t="shared" si="2"/>
        <v>0</v>
      </c>
      <c r="K56" s="335"/>
      <c r="L56" s="335"/>
      <c r="M56" s="335"/>
      <c r="N56" s="335"/>
      <c r="O56" s="354">
        <f t="shared" si="18"/>
        <v>0</v>
      </c>
      <c r="P56" s="335"/>
      <c r="Q56" s="346"/>
      <c r="R56" s="335"/>
      <c r="S56" s="335"/>
      <c r="T56" s="317"/>
      <c r="U56" s="317"/>
    </row>
    <row r="57" spans="1:21" ht="15">
      <c r="A57" s="58"/>
      <c r="B57" s="318" t="s">
        <v>241</v>
      </c>
      <c r="C57" s="319" t="s">
        <v>198</v>
      </c>
      <c r="D57" s="322">
        <v>0</v>
      </c>
      <c r="E57" s="322">
        <v>0</v>
      </c>
      <c r="F57" s="320">
        <f t="shared" si="12"/>
        <v>0</v>
      </c>
      <c r="G57" s="322">
        <v>0</v>
      </c>
      <c r="H57" s="322">
        <v>0</v>
      </c>
      <c r="I57" s="322">
        <f t="shared" si="2"/>
        <v>0</v>
      </c>
      <c r="K57" s="335"/>
      <c r="L57" s="335"/>
      <c r="M57" s="335"/>
      <c r="N57" s="335"/>
      <c r="O57" s="354">
        <f t="shared" si="18"/>
        <v>0</v>
      </c>
      <c r="P57" s="335"/>
      <c r="Q57" s="346"/>
      <c r="R57" s="335"/>
      <c r="S57" s="335"/>
      <c r="T57" s="317"/>
      <c r="U57" s="317"/>
    </row>
    <row r="58" spans="1:21" ht="15">
      <c r="A58" s="58"/>
      <c r="B58" s="318" t="s">
        <v>242</v>
      </c>
      <c r="C58" s="319" t="s">
        <v>199</v>
      </c>
      <c r="D58" s="322">
        <v>0</v>
      </c>
      <c r="E58" s="322">
        <v>0</v>
      </c>
      <c r="F58" s="320">
        <f t="shared" si="12"/>
        <v>0</v>
      </c>
      <c r="G58" s="322">
        <v>0</v>
      </c>
      <c r="H58" s="322">
        <v>0</v>
      </c>
      <c r="I58" s="322">
        <f t="shared" si="2"/>
        <v>0</v>
      </c>
      <c r="K58" s="335"/>
      <c r="L58" s="335"/>
      <c r="M58" s="335"/>
      <c r="N58" s="335"/>
      <c r="O58" s="354">
        <f t="shared" si="18"/>
        <v>0</v>
      </c>
      <c r="P58" s="335"/>
      <c r="Q58" s="346"/>
      <c r="R58" s="335"/>
      <c r="S58" s="335"/>
      <c r="T58" s="317"/>
      <c r="U58" s="317"/>
    </row>
    <row r="59" spans="1:21" ht="15">
      <c r="A59" s="49"/>
      <c r="B59" s="52" t="s">
        <v>243</v>
      </c>
      <c r="C59" s="53"/>
      <c r="D59" s="223"/>
      <c r="E59" s="223"/>
      <c r="F59" s="320">
        <f t="shared" si="12"/>
        <v>0</v>
      </c>
      <c r="G59" s="223"/>
      <c r="H59" s="223"/>
      <c r="I59" s="322">
        <f t="shared" si="2"/>
        <v>0</v>
      </c>
      <c r="K59" s="335"/>
      <c r="L59" s="335"/>
      <c r="M59" s="335"/>
      <c r="N59" s="335"/>
      <c r="O59" s="354">
        <f t="shared" si="18"/>
        <v>0</v>
      </c>
      <c r="P59" s="335"/>
      <c r="Q59" s="346"/>
      <c r="R59" s="335"/>
      <c r="S59" s="335"/>
      <c r="T59" s="317"/>
      <c r="U59" s="317"/>
    </row>
    <row r="60" spans="1:21" ht="15">
      <c r="A60" s="58"/>
      <c r="B60" s="318" t="s">
        <v>32</v>
      </c>
      <c r="C60" s="319" t="s">
        <v>200</v>
      </c>
      <c r="D60" s="322">
        <v>0</v>
      </c>
      <c r="E60" s="322">
        <v>0</v>
      </c>
      <c r="F60" s="322">
        <v>0</v>
      </c>
      <c r="G60" s="322">
        <v>0</v>
      </c>
      <c r="H60" s="322">
        <v>0</v>
      </c>
      <c r="I60" s="322">
        <f t="shared" si="2"/>
        <v>0</v>
      </c>
      <c r="K60" s="335"/>
      <c r="L60" s="335"/>
      <c r="M60" s="335"/>
      <c r="N60" s="335"/>
      <c r="O60" s="354">
        <f t="shared" si="18"/>
        <v>0</v>
      </c>
      <c r="P60" s="335"/>
      <c r="Q60" s="346"/>
      <c r="R60" s="335"/>
      <c r="S60" s="335"/>
      <c r="T60" s="317"/>
      <c r="U60" s="317"/>
    </row>
    <row r="61" spans="1:21" ht="15">
      <c r="A61" s="58"/>
      <c r="B61" s="318" t="s">
        <v>33</v>
      </c>
      <c r="C61" s="319" t="s">
        <v>201</v>
      </c>
      <c r="D61" s="322">
        <v>0</v>
      </c>
      <c r="E61" s="322">
        <v>0</v>
      </c>
      <c r="F61" s="322">
        <v>0</v>
      </c>
      <c r="G61" s="322">
        <v>0</v>
      </c>
      <c r="H61" s="322">
        <v>0</v>
      </c>
      <c r="I61" s="322">
        <f t="shared" si="2"/>
        <v>0</v>
      </c>
      <c r="K61" s="335"/>
      <c r="L61" s="335"/>
      <c r="M61" s="335"/>
      <c r="N61" s="335"/>
      <c r="O61" s="354">
        <f t="shared" si="18"/>
        <v>0</v>
      </c>
      <c r="P61" s="335"/>
      <c r="Q61" s="346"/>
      <c r="R61" s="335"/>
      <c r="S61" s="335"/>
      <c r="T61" s="317"/>
      <c r="U61" s="317"/>
    </row>
    <row r="62" spans="1:21" ht="15">
      <c r="A62" s="58"/>
      <c r="B62" s="318" t="s">
        <v>90</v>
      </c>
      <c r="C62" s="319" t="s">
        <v>202</v>
      </c>
      <c r="D62" s="322">
        <v>0</v>
      </c>
      <c r="E62" s="322">
        <v>0</v>
      </c>
      <c r="F62" s="322">
        <v>0</v>
      </c>
      <c r="G62" s="322">
        <v>0</v>
      </c>
      <c r="H62" s="322">
        <v>0</v>
      </c>
      <c r="I62" s="322">
        <f t="shared" si="2"/>
        <v>0</v>
      </c>
      <c r="K62" s="335"/>
      <c r="L62" s="335"/>
      <c r="M62" s="335"/>
      <c r="N62" s="335"/>
      <c r="O62" s="335"/>
      <c r="P62" s="335"/>
      <c r="Q62" s="346"/>
      <c r="R62" s="335"/>
      <c r="S62" s="335"/>
      <c r="T62" s="317"/>
      <c r="U62" s="317"/>
    </row>
    <row r="63" spans="1:21" ht="15">
      <c r="A63" s="49"/>
      <c r="B63" s="52" t="s">
        <v>244</v>
      </c>
      <c r="C63" s="53"/>
      <c r="D63" s="223"/>
      <c r="E63" s="223"/>
      <c r="F63" s="223"/>
      <c r="G63" s="223"/>
      <c r="H63" s="223"/>
      <c r="I63" s="322">
        <f t="shared" si="2"/>
        <v>0</v>
      </c>
      <c r="K63" s="335"/>
      <c r="L63" s="335"/>
      <c r="M63" s="335"/>
      <c r="N63" s="335"/>
      <c r="O63" s="335"/>
      <c r="P63" s="335"/>
      <c r="Q63" s="346"/>
      <c r="R63" s="335"/>
      <c r="S63" s="335"/>
      <c r="T63" s="317"/>
      <c r="U63" s="317"/>
    </row>
    <row r="64" spans="1:21" ht="15">
      <c r="A64" s="58"/>
      <c r="B64" s="318" t="s">
        <v>35</v>
      </c>
      <c r="C64" s="319" t="s">
        <v>203</v>
      </c>
      <c r="D64" s="322">
        <v>0</v>
      </c>
      <c r="E64" s="322">
        <v>0</v>
      </c>
      <c r="F64" s="322">
        <v>0</v>
      </c>
      <c r="G64" s="322">
        <v>0</v>
      </c>
      <c r="H64" s="322">
        <v>0</v>
      </c>
      <c r="I64" s="322">
        <f t="shared" si="2"/>
        <v>0</v>
      </c>
      <c r="K64" s="335"/>
      <c r="L64" s="335"/>
      <c r="M64" s="335"/>
      <c r="N64" s="335"/>
      <c r="O64" s="335"/>
      <c r="P64" s="335"/>
      <c r="Q64" s="346"/>
      <c r="R64" s="335"/>
      <c r="S64" s="335"/>
      <c r="T64" s="317"/>
      <c r="U64" s="317"/>
    </row>
    <row r="65" spans="1:21" ht="15">
      <c r="A65" s="58"/>
      <c r="B65" s="318" t="s">
        <v>36</v>
      </c>
      <c r="C65" s="319" t="s">
        <v>204</v>
      </c>
      <c r="D65" s="322">
        <v>0</v>
      </c>
      <c r="E65" s="322">
        <v>0</v>
      </c>
      <c r="F65" s="322">
        <v>0</v>
      </c>
      <c r="G65" s="322">
        <v>0</v>
      </c>
      <c r="H65" s="322">
        <v>0</v>
      </c>
      <c r="I65" s="322">
        <f t="shared" si="2"/>
        <v>0</v>
      </c>
      <c r="K65" s="335"/>
      <c r="L65" s="335"/>
      <c r="M65" s="335"/>
      <c r="N65" s="335"/>
      <c r="O65" s="335"/>
      <c r="P65" s="335"/>
      <c r="Q65" s="346"/>
      <c r="R65" s="335"/>
      <c r="S65" s="335"/>
      <c r="T65" s="317"/>
      <c r="U65" s="317"/>
    </row>
    <row r="66" spans="1:21" ht="15">
      <c r="A66" s="58"/>
      <c r="B66" s="318" t="s">
        <v>37</v>
      </c>
      <c r="C66" s="319" t="s">
        <v>205</v>
      </c>
      <c r="D66" s="322">
        <v>0</v>
      </c>
      <c r="E66" s="322">
        <v>0</v>
      </c>
      <c r="F66" s="322">
        <v>0</v>
      </c>
      <c r="G66" s="322">
        <v>0</v>
      </c>
      <c r="H66" s="322">
        <v>0</v>
      </c>
      <c r="I66" s="322">
        <f t="shared" si="2"/>
        <v>0</v>
      </c>
      <c r="K66" s="335"/>
      <c r="L66" s="335"/>
      <c r="M66" s="335"/>
      <c r="N66" s="335"/>
      <c r="O66" s="335"/>
      <c r="P66" s="335"/>
      <c r="Q66" s="346"/>
      <c r="R66" s="335"/>
      <c r="S66" s="335"/>
      <c r="T66" s="317"/>
      <c r="U66" s="317"/>
    </row>
    <row r="67" spans="1:21" ht="15">
      <c r="A67" s="58"/>
      <c r="B67" s="318" t="s">
        <v>38</v>
      </c>
      <c r="C67" s="319" t="s">
        <v>206</v>
      </c>
      <c r="D67" s="322">
        <v>0</v>
      </c>
      <c r="E67" s="322">
        <v>0</v>
      </c>
      <c r="F67" s="322">
        <v>0</v>
      </c>
      <c r="G67" s="322">
        <v>0</v>
      </c>
      <c r="H67" s="322">
        <v>0</v>
      </c>
      <c r="I67" s="322">
        <f t="shared" si="2"/>
        <v>0</v>
      </c>
      <c r="K67" s="335"/>
      <c r="L67" s="335"/>
      <c r="M67" s="335"/>
      <c r="N67" s="335"/>
      <c r="O67" s="335"/>
      <c r="P67" s="335"/>
      <c r="Q67" s="346"/>
      <c r="R67" s="335"/>
      <c r="S67" s="335"/>
      <c r="T67" s="317"/>
      <c r="U67" s="317"/>
    </row>
    <row r="68" spans="1:21" ht="15">
      <c r="A68" s="58"/>
      <c r="B68" s="318" t="s">
        <v>245</v>
      </c>
      <c r="C68" s="319" t="s">
        <v>207</v>
      </c>
      <c r="D68" s="322">
        <v>0</v>
      </c>
      <c r="E68" s="322">
        <v>0</v>
      </c>
      <c r="F68" s="322">
        <v>0</v>
      </c>
      <c r="G68" s="322">
        <v>0</v>
      </c>
      <c r="H68" s="322">
        <v>0</v>
      </c>
      <c r="I68" s="322">
        <f t="shared" si="2"/>
        <v>0</v>
      </c>
      <c r="K68" s="335"/>
      <c r="L68" s="335"/>
      <c r="M68" s="335"/>
      <c r="N68" s="335"/>
      <c r="O68" s="335"/>
      <c r="P68" s="335"/>
      <c r="Q68" s="346"/>
      <c r="R68" s="335"/>
      <c r="S68" s="335"/>
      <c r="T68" s="317"/>
      <c r="U68" s="317"/>
    </row>
    <row r="69" spans="1:21" ht="15">
      <c r="A69" s="58"/>
      <c r="B69" s="318" t="s">
        <v>246</v>
      </c>
      <c r="C69" s="319" t="s">
        <v>208</v>
      </c>
      <c r="D69" s="322">
        <v>0</v>
      </c>
      <c r="E69" s="322">
        <v>0</v>
      </c>
      <c r="F69" s="322">
        <v>0</v>
      </c>
      <c r="G69" s="322">
        <v>0</v>
      </c>
      <c r="H69" s="322">
        <v>0</v>
      </c>
      <c r="I69" s="322">
        <f t="shared" si="2"/>
        <v>0</v>
      </c>
      <c r="K69" s="335"/>
      <c r="L69" s="335"/>
      <c r="M69" s="335"/>
      <c r="N69" s="335"/>
      <c r="O69" s="335"/>
      <c r="P69" s="335"/>
      <c r="Q69" s="346"/>
      <c r="R69" s="335"/>
      <c r="S69" s="335"/>
      <c r="T69" s="317"/>
      <c r="U69" s="317"/>
    </row>
    <row r="70" spans="1:21" ht="15">
      <c r="A70" s="58"/>
      <c r="B70" s="318" t="s">
        <v>247</v>
      </c>
      <c r="C70" s="319" t="s">
        <v>209</v>
      </c>
      <c r="D70" s="322">
        <v>0</v>
      </c>
      <c r="E70" s="322">
        <v>0</v>
      </c>
      <c r="F70" s="322">
        <v>0</v>
      </c>
      <c r="G70" s="322">
        <v>0</v>
      </c>
      <c r="H70" s="322">
        <v>0</v>
      </c>
      <c r="I70" s="322">
        <f t="shared" si="2"/>
        <v>0</v>
      </c>
      <c r="K70" s="335"/>
      <c r="L70" s="335"/>
      <c r="M70" s="335"/>
      <c r="N70" s="335"/>
      <c r="O70" s="335"/>
      <c r="P70" s="335"/>
      <c r="Q70" s="346"/>
      <c r="R70" s="335"/>
      <c r="S70" s="335"/>
      <c r="T70" s="317"/>
      <c r="U70" s="317"/>
    </row>
    <row r="71" spans="1:21" ht="15">
      <c r="A71" s="49"/>
      <c r="B71" s="52" t="s">
        <v>248</v>
      </c>
      <c r="C71" s="53"/>
      <c r="D71" s="223"/>
      <c r="E71" s="223"/>
      <c r="F71" s="223"/>
      <c r="G71" s="223"/>
      <c r="H71" s="223"/>
      <c r="I71" s="322">
        <f t="shared" si="2"/>
        <v>0</v>
      </c>
      <c r="K71" s="335"/>
      <c r="L71" s="335"/>
      <c r="M71" s="335"/>
      <c r="N71" s="335"/>
      <c r="O71" s="335"/>
      <c r="P71" s="335"/>
      <c r="Q71" s="346"/>
      <c r="R71" s="335"/>
      <c r="S71" s="335"/>
      <c r="T71" s="317"/>
      <c r="U71" s="317"/>
    </row>
    <row r="72" spans="1:21" ht="15">
      <c r="A72" s="58"/>
      <c r="B72" s="318" t="s">
        <v>103</v>
      </c>
      <c r="C72" s="319" t="s">
        <v>210</v>
      </c>
      <c r="D72" s="322">
        <v>0</v>
      </c>
      <c r="E72" s="322">
        <v>0</v>
      </c>
      <c r="F72" s="322">
        <v>0</v>
      </c>
      <c r="G72" s="322">
        <v>0</v>
      </c>
      <c r="H72" s="322">
        <v>0</v>
      </c>
      <c r="I72" s="322">
        <f t="shared" si="2"/>
        <v>0</v>
      </c>
      <c r="K72" s="335"/>
      <c r="L72" s="335"/>
      <c r="M72" s="335"/>
      <c r="N72" s="335"/>
      <c r="O72" s="335"/>
      <c r="P72" s="335"/>
      <c r="Q72" s="346"/>
      <c r="R72" s="335"/>
      <c r="S72" s="335"/>
      <c r="T72" s="317"/>
      <c r="U72" s="317"/>
    </row>
    <row r="73" spans="1:21" ht="15">
      <c r="A73" s="58"/>
      <c r="B73" s="318" t="s">
        <v>104</v>
      </c>
      <c r="C73" s="319" t="s">
        <v>211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f t="shared" si="2"/>
        <v>0</v>
      </c>
      <c r="K73" s="335"/>
      <c r="L73" s="335"/>
      <c r="M73" s="335"/>
      <c r="N73" s="335"/>
      <c r="O73" s="335"/>
      <c r="P73" s="335"/>
      <c r="Q73" s="346"/>
      <c r="R73" s="335"/>
      <c r="S73" s="335"/>
      <c r="T73" s="317"/>
      <c r="U73" s="317"/>
    </row>
    <row r="74" spans="1:21" ht="15">
      <c r="A74" s="58"/>
      <c r="B74" s="318" t="s">
        <v>105</v>
      </c>
      <c r="C74" s="319" t="s">
        <v>212</v>
      </c>
      <c r="D74" s="322">
        <v>0</v>
      </c>
      <c r="E74" s="322">
        <v>0</v>
      </c>
      <c r="F74" s="322">
        <v>0</v>
      </c>
      <c r="G74" s="322">
        <v>0</v>
      </c>
      <c r="H74" s="322">
        <v>0</v>
      </c>
      <c r="I74" s="322">
        <f t="shared" si="2"/>
        <v>0</v>
      </c>
      <c r="K74" s="335"/>
      <c r="L74" s="335"/>
      <c r="M74" s="335"/>
      <c r="N74" s="335"/>
      <c r="O74" s="335"/>
      <c r="P74" s="335"/>
      <c r="Q74" s="346"/>
      <c r="R74" s="335"/>
      <c r="S74" s="335"/>
      <c r="T74" s="317"/>
      <c r="U74" s="317"/>
    </row>
    <row r="75" spans="1:21" ht="15">
      <c r="A75" s="49"/>
      <c r="B75" s="52" t="s">
        <v>249</v>
      </c>
      <c r="C75" s="53"/>
      <c r="D75" s="223"/>
      <c r="E75" s="223"/>
      <c r="F75" s="223"/>
      <c r="G75" s="223"/>
      <c r="H75" s="223"/>
      <c r="I75" s="322">
        <f t="shared" si="2"/>
        <v>0</v>
      </c>
      <c r="K75" s="335"/>
      <c r="L75" s="335"/>
      <c r="M75" s="335"/>
      <c r="N75" s="335"/>
      <c r="O75" s="335"/>
      <c r="P75" s="335"/>
      <c r="Q75" s="346"/>
      <c r="R75" s="335"/>
      <c r="S75" s="335"/>
      <c r="T75" s="317"/>
      <c r="U75" s="317"/>
    </row>
    <row r="76" spans="1:21" ht="15">
      <c r="A76" s="58"/>
      <c r="B76" s="318" t="s">
        <v>250</v>
      </c>
      <c r="C76" s="319" t="s">
        <v>213</v>
      </c>
      <c r="D76" s="322">
        <v>0</v>
      </c>
      <c r="E76" s="322">
        <v>0</v>
      </c>
      <c r="F76" s="322">
        <v>0</v>
      </c>
      <c r="G76" s="322">
        <v>0</v>
      </c>
      <c r="H76" s="322">
        <v>0</v>
      </c>
      <c r="I76" s="322">
        <f t="shared" si="2"/>
        <v>0</v>
      </c>
      <c r="K76" s="335"/>
      <c r="L76" s="335"/>
      <c r="M76" s="335"/>
      <c r="N76" s="335"/>
      <c r="O76" s="335"/>
      <c r="P76" s="335"/>
      <c r="Q76" s="346"/>
      <c r="R76" s="335"/>
      <c r="S76" s="335"/>
      <c r="T76" s="317"/>
      <c r="U76" s="317"/>
    </row>
    <row r="77" spans="1:21" ht="15">
      <c r="A77" s="58"/>
      <c r="B77" s="318" t="s">
        <v>251</v>
      </c>
      <c r="C77" s="319" t="s">
        <v>214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f t="shared" ref="I77:I82" si="22">+F77-G77</f>
        <v>0</v>
      </c>
      <c r="K77" s="335"/>
      <c r="L77" s="335"/>
      <c r="M77" s="335"/>
      <c r="N77" s="335"/>
      <c r="O77" s="335"/>
      <c r="P77" s="335"/>
      <c r="Q77" s="346"/>
      <c r="R77" s="335"/>
      <c r="S77" s="335"/>
    </row>
    <row r="78" spans="1:21" ht="15">
      <c r="A78" s="58"/>
      <c r="B78" s="318" t="s">
        <v>252</v>
      </c>
      <c r="C78" s="319" t="s">
        <v>215</v>
      </c>
      <c r="D78" s="322">
        <v>0</v>
      </c>
      <c r="E78" s="322">
        <v>0</v>
      </c>
      <c r="F78" s="322">
        <v>0</v>
      </c>
      <c r="G78" s="322">
        <v>0</v>
      </c>
      <c r="H78" s="322">
        <v>0</v>
      </c>
      <c r="I78" s="322">
        <f t="shared" si="22"/>
        <v>0</v>
      </c>
      <c r="K78" s="335"/>
      <c r="L78" s="335"/>
      <c r="M78" s="335"/>
      <c r="N78" s="335"/>
      <c r="O78" s="335"/>
      <c r="P78" s="335"/>
      <c r="Q78" s="346"/>
      <c r="R78" s="335"/>
      <c r="S78" s="335"/>
    </row>
    <row r="79" spans="1:21" ht="15">
      <c r="A79" s="58"/>
      <c r="B79" s="318" t="s">
        <v>253</v>
      </c>
      <c r="C79" s="319" t="s">
        <v>216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f t="shared" si="22"/>
        <v>0</v>
      </c>
      <c r="K79" s="335"/>
      <c r="L79" s="335"/>
      <c r="M79" s="335"/>
      <c r="N79" s="335"/>
      <c r="O79" s="335"/>
      <c r="P79" s="335"/>
      <c r="Q79" s="346"/>
      <c r="R79" s="335"/>
      <c r="S79" s="335"/>
    </row>
    <row r="80" spans="1:21" ht="15">
      <c r="A80" s="58"/>
      <c r="B80" s="318" t="s">
        <v>254</v>
      </c>
      <c r="C80" s="319" t="s">
        <v>217</v>
      </c>
      <c r="D80" s="322">
        <v>0</v>
      </c>
      <c r="E80" s="322">
        <v>0</v>
      </c>
      <c r="F80" s="322">
        <v>0</v>
      </c>
      <c r="G80" s="322">
        <v>0</v>
      </c>
      <c r="H80" s="322">
        <v>0</v>
      </c>
      <c r="I80" s="322">
        <f t="shared" si="22"/>
        <v>0</v>
      </c>
      <c r="K80" s="335"/>
      <c r="L80" s="335"/>
      <c r="M80" s="335"/>
      <c r="N80" s="335"/>
      <c r="O80" s="335"/>
      <c r="P80" s="335"/>
      <c r="Q80" s="346"/>
      <c r="R80" s="335"/>
      <c r="S80" s="335"/>
    </row>
    <row r="81" spans="1:19" ht="15">
      <c r="A81" s="58"/>
      <c r="B81" s="318" t="s">
        <v>255</v>
      </c>
      <c r="C81" s="319" t="s">
        <v>218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f t="shared" si="22"/>
        <v>0</v>
      </c>
      <c r="K81" s="335"/>
      <c r="L81" s="335"/>
      <c r="M81" s="335"/>
      <c r="N81" s="360"/>
      <c r="O81" s="335"/>
      <c r="P81" s="335"/>
      <c r="Q81" s="346"/>
      <c r="R81" s="335"/>
      <c r="S81" s="335"/>
    </row>
    <row r="82" spans="1:19" ht="15">
      <c r="A82" s="58"/>
      <c r="B82" s="325" t="s">
        <v>256</v>
      </c>
      <c r="C82" s="326" t="s">
        <v>219</v>
      </c>
      <c r="D82" s="322">
        <v>0</v>
      </c>
      <c r="E82" s="322">
        <v>0</v>
      </c>
      <c r="F82" s="322">
        <v>0</v>
      </c>
      <c r="G82" s="322">
        <v>0</v>
      </c>
      <c r="H82" s="322">
        <v>0</v>
      </c>
      <c r="I82" s="322">
        <f t="shared" si="22"/>
        <v>0</v>
      </c>
      <c r="K82" s="335"/>
      <c r="L82" s="335"/>
      <c r="M82" s="335"/>
      <c r="N82" s="364"/>
      <c r="O82" s="363">
        <f>O84+O92+O102</f>
        <v>3334643.9699999997</v>
      </c>
      <c r="P82" s="335"/>
      <c r="Q82" s="346"/>
      <c r="R82" s="335"/>
      <c r="S82" s="335"/>
    </row>
    <row r="83" spans="1:19" ht="15">
      <c r="A83" s="45"/>
      <c r="B83" s="46" t="s">
        <v>257</v>
      </c>
      <c r="C83" s="47"/>
      <c r="D83" s="273">
        <f>D84+D92+D102+D122+D112</f>
        <v>9110631</v>
      </c>
      <c r="E83" s="48">
        <f>E84+E92+E102+E122+E112</f>
        <v>88899.48</v>
      </c>
      <c r="F83" s="48">
        <f t="shared" ref="F83:H83" si="23">F84+F92+F102+F122+F112</f>
        <v>9199530.4800000004</v>
      </c>
      <c r="G83" s="48">
        <f>G84+G92+G102+G122+G112</f>
        <v>3417806.4299999997</v>
      </c>
      <c r="H83" s="48">
        <f t="shared" si="23"/>
        <v>3417806.4299999997</v>
      </c>
      <c r="I83" s="48">
        <f t="shared" ref="I83" si="24">I84+I92+I102+I122</f>
        <v>5781724.0499999998</v>
      </c>
      <c r="K83" s="335"/>
      <c r="L83" s="335"/>
      <c r="M83" s="335"/>
      <c r="N83" s="364" t="s">
        <v>545</v>
      </c>
      <c r="O83" s="364" t="s">
        <v>538</v>
      </c>
      <c r="P83" s="335"/>
      <c r="Q83" s="346"/>
      <c r="R83" s="335"/>
      <c r="S83" s="335"/>
    </row>
    <row r="84" spans="1:19" ht="15">
      <c r="A84" s="49"/>
      <c r="B84" s="50" t="s">
        <v>221</v>
      </c>
      <c r="C84" s="270"/>
      <c r="D84" s="274">
        <f>SUM(D85:D91)</f>
        <v>7770766</v>
      </c>
      <c r="E84" s="222">
        <f t="shared" ref="E84:I84" si="25">SUM(E85:E91)</f>
        <v>0</v>
      </c>
      <c r="F84" s="222">
        <f t="shared" si="25"/>
        <v>7770766</v>
      </c>
      <c r="G84" s="222">
        <f>SUM(G85:G91)</f>
        <v>2266072.61</v>
      </c>
      <c r="H84" s="222">
        <f t="shared" si="25"/>
        <v>2266072.61</v>
      </c>
      <c r="I84" s="222">
        <f t="shared" si="25"/>
        <v>5504693.3899999997</v>
      </c>
      <c r="K84" s="335"/>
      <c r="L84" s="335"/>
      <c r="M84" s="335"/>
      <c r="N84" s="345">
        <f>SUM(N85:N91)</f>
        <v>0</v>
      </c>
      <c r="O84" s="345">
        <f>SUM(O85:O91)</f>
        <v>2266072.61</v>
      </c>
      <c r="P84" s="345"/>
      <c r="Q84" s="346"/>
      <c r="R84" s="353">
        <f>SUM(N84:O84)</f>
        <v>2266072.61</v>
      </c>
      <c r="S84" s="335"/>
    </row>
    <row r="85" spans="1:19" ht="14.25" customHeight="1">
      <c r="A85" s="58"/>
      <c r="B85" s="318" t="s">
        <v>6</v>
      </c>
      <c r="C85" s="327" t="s">
        <v>157</v>
      </c>
      <c r="D85" s="328"/>
      <c r="E85" s="329"/>
      <c r="F85" s="329">
        <f>+D85+E85</f>
        <v>0</v>
      </c>
      <c r="G85" s="329">
        <f>Q85</f>
        <v>0</v>
      </c>
      <c r="H85" s="329">
        <f>G85</f>
        <v>0</v>
      </c>
      <c r="I85" s="324">
        <f>+F85-G85</f>
        <v>0</v>
      </c>
      <c r="K85" s="335"/>
      <c r="L85" s="335"/>
      <c r="M85" s="342"/>
      <c r="N85" s="335"/>
      <c r="O85" s="342"/>
      <c r="P85" s="342"/>
      <c r="Q85" s="343">
        <f>SUM(N85:O85)</f>
        <v>0</v>
      </c>
      <c r="R85" s="335"/>
      <c r="S85" s="335"/>
    </row>
    <row r="86" spans="1:19" ht="15">
      <c r="A86" s="58"/>
      <c r="B86" s="318" t="s">
        <v>7</v>
      </c>
      <c r="C86" s="327" t="s">
        <v>158</v>
      </c>
      <c r="D86" s="328">
        <v>4996306</v>
      </c>
      <c r="E86" s="329"/>
      <c r="F86" s="329">
        <f>+D86+E86</f>
        <v>4996306</v>
      </c>
      <c r="G86" s="329">
        <f t="shared" ref="G86:G91" si="26">Q86</f>
        <v>2066533.3699999999</v>
      </c>
      <c r="H86" s="329">
        <f t="shared" ref="H86:H91" si="27">G86</f>
        <v>2066533.3699999999</v>
      </c>
      <c r="I86" s="324">
        <f>+F86-G86</f>
        <v>2929772.63</v>
      </c>
      <c r="K86" s="335"/>
      <c r="L86" s="335"/>
      <c r="M86" s="335"/>
      <c r="N86" s="335"/>
      <c r="O86" s="342">
        <f>'[5]MAYO 2017'!$R$11</f>
        <v>2066533.3699999999</v>
      </c>
      <c r="P86" s="342"/>
      <c r="Q86" s="343">
        <f t="shared" ref="Q86:Q91" si="28">SUM(N86:O86)</f>
        <v>2066533.3699999999</v>
      </c>
      <c r="R86" s="335"/>
      <c r="S86" s="335"/>
    </row>
    <row r="87" spans="1:19" ht="15">
      <c r="A87" s="58"/>
      <c r="B87" s="318" t="s">
        <v>8</v>
      </c>
      <c r="C87" s="327" t="s">
        <v>159</v>
      </c>
      <c r="D87" s="328">
        <v>948738</v>
      </c>
      <c r="E87" s="329"/>
      <c r="F87" s="329">
        <f t="shared" ref="F87:F131" si="29">+D87+E87</f>
        <v>948738</v>
      </c>
      <c r="G87" s="329">
        <f t="shared" si="26"/>
        <v>10192.4</v>
      </c>
      <c r="H87" s="329">
        <f t="shared" si="27"/>
        <v>10192.4</v>
      </c>
      <c r="I87" s="324">
        <f t="shared" ref="I87:I149" si="30">+F87-G87</f>
        <v>938545.6</v>
      </c>
      <c r="K87" s="335"/>
      <c r="L87" s="335"/>
      <c r="M87" s="342"/>
      <c r="N87" s="335"/>
      <c r="O87" s="342">
        <f>'[5]MAYO 2017'!$R$12+'[5]MAYO 2017'!$R$13</f>
        <v>10192.4</v>
      </c>
      <c r="P87" s="342"/>
      <c r="Q87" s="343">
        <f t="shared" si="28"/>
        <v>10192.4</v>
      </c>
      <c r="R87" s="335"/>
      <c r="S87" s="335"/>
    </row>
    <row r="88" spans="1:19" ht="15">
      <c r="A88" s="58"/>
      <c r="B88" s="318" t="s">
        <v>9</v>
      </c>
      <c r="C88" s="327" t="s">
        <v>160</v>
      </c>
      <c r="D88" s="328">
        <v>1316364</v>
      </c>
      <c r="E88" s="329"/>
      <c r="F88" s="329">
        <f t="shared" si="29"/>
        <v>1316364</v>
      </c>
      <c r="G88" s="329">
        <f t="shared" si="26"/>
        <v>0</v>
      </c>
      <c r="H88" s="329">
        <f t="shared" si="27"/>
        <v>0</v>
      </c>
      <c r="I88" s="324">
        <f t="shared" si="30"/>
        <v>1316364</v>
      </c>
      <c r="K88" s="335"/>
      <c r="L88" s="335"/>
      <c r="M88" s="342"/>
      <c r="N88" s="335"/>
      <c r="O88" s="342"/>
      <c r="P88" s="342"/>
      <c r="Q88" s="343">
        <f t="shared" si="28"/>
        <v>0</v>
      </c>
      <c r="R88" s="335"/>
      <c r="S88" s="335"/>
    </row>
    <row r="89" spans="1:19" ht="15">
      <c r="A89" s="58"/>
      <c r="B89" s="318" t="s">
        <v>10</v>
      </c>
      <c r="C89" s="327" t="s">
        <v>161</v>
      </c>
      <c r="D89" s="328">
        <v>482358</v>
      </c>
      <c r="E89" s="329"/>
      <c r="F89" s="329">
        <f t="shared" si="29"/>
        <v>482358</v>
      </c>
      <c r="G89" s="329">
        <f t="shared" si="26"/>
        <v>164541.44</v>
      </c>
      <c r="H89" s="329">
        <f t="shared" si="27"/>
        <v>164541.44</v>
      </c>
      <c r="I89" s="324">
        <f t="shared" si="30"/>
        <v>317816.56</v>
      </c>
      <c r="K89" s="335"/>
      <c r="L89" s="335"/>
      <c r="M89" s="342"/>
      <c r="N89" s="335"/>
      <c r="O89" s="342">
        <f>'[5]MAYO 2017'!$R$19+'[5]MAYO 2017'!$R$20+'[5]MAYO 2017'!$R$21</f>
        <v>164541.44</v>
      </c>
      <c r="P89" s="342"/>
      <c r="Q89" s="343">
        <f t="shared" si="28"/>
        <v>164541.44</v>
      </c>
      <c r="R89" s="335"/>
      <c r="S89" s="335"/>
    </row>
    <row r="90" spans="1:19" ht="15">
      <c r="A90" s="58"/>
      <c r="B90" s="318" t="s">
        <v>11</v>
      </c>
      <c r="C90" s="327" t="s">
        <v>162</v>
      </c>
      <c r="D90" s="328">
        <v>27000</v>
      </c>
      <c r="E90" s="329"/>
      <c r="F90" s="329">
        <f t="shared" si="29"/>
        <v>27000</v>
      </c>
      <c r="G90" s="329">
        <f t="shared" si="26"/>
        <v>24805.4</v>
      </c>
      <c r="H90" s="329">
        <f t="shared" si="27"/>
        <v>24805.4</v>
      </c>
      <c r="I90" s="324">
        <f t="shared" si="30"/>
        <v>2194.5999999999985</v>
      </c>
      <c r="K90" s="335"/>
      <c r="L90" s="335"/>
      <c r="M90" s="342"/>
      <c r="N90" s="335"/>
      <c r="O90" s="342">
        <f>'[5]MAYO 2017'!$R$23</f>
        <v>24805.4</v>
      </c>
      <c r="P90" s="342"/>
      <c r="Q90" s="343">
        <f t="shared" si="28"/>
        <v>24805.4</v>
      </c>
      <c r="R90" s="335"/>
      <c r="S90" s="335"/>
    </row>
    <row r="91" spans="1:19" ht="15">
      <c r="A91" s="58"/>
      <c r="B91" s="318" t="s">
        <v>12</v>
      </c>
      <c r="C91" s="327" t="s">
        <v>163</v>
      </c>
      <c r="D91" s="328">
        <v>0</v>
      </c>
      <c r="E91" s="329"/>
      <c r="F91" s="329">
        <f t="shared" si="29"/>
        <v>0</v>
      </c>
      <c r="G91" s="329">
        <f t="shared" si="26"/>
        <v>0</v>
      </c>
      <c r="H91" s="329">
        <f t="shared" si="27"/>
        <v>0</v>
      </c>
      <c r="I91" s="324">
        <f t="shared" si="30"/>
        <v>0</v>
      </c>
      <c r="K91" s="335"/>
      <c r="L91" s="335"/>
      <c r="M91" s="335"/>
      <c r="N91" s="335"/>
      <c r="O91" s="335"/>
      <c r="P91" s="342"/>
      <c r="Q91" s="343">
        <f t="shared" si="28"/>
        <v>0</v>
      </c>
      <c r="R91" s="335"/>
      <c r="S91" s="335"/>
    </row>
    <row r="92" spans="1:19" ht="15">
      <c r="A92" s="49"/>
      <c r="B92" s="52" t="s">
        <v>229</v>
      </c>
      <c r="C92" s="271"/>
      <c r="D92" s="275">
        <f>SUM(D93:D101)</f>
        <v>418651</v>
      </c>
      <c r="E92" s="223">
        <f t="shared" ref="E92:I92" si="31">SUM(E93:E101)</f>
        <v>0</v>
      </c>
      <c r="F92" s="223">
        <f t="shared" si="31"/>
        <v>418651</v>
      </c>
      <c r="G92" s="223">
        <f t="shared" si="31"/>
        <v>271953.12999999995</v>
      </c>
      <c r="H92" s="223">
        <f t="shared" si="31"/>
        <v>271953.12999999995</v>
      </c>
      <c r="I92" s="223">
        <f t="shared" si="31"/>
        <v>146697.87</v>
      </c>
      <c r="K92" s="335"/>
      <c r="L92" s="335"/>
      <c r="M92" s="335"/>
      <c r="N92" s="344">
        <f>SUM(N93:N101)</f>
        <v>0</v>
      </c>
      <c r="O92" s="344">
        <f>SUM(O93:O101)</f>
        <v>271953.12999999995</v>
      </c>
      <c r="P92" s="345"/>
      <c r="Q92" s="346"/>
      <c r="R92" s="347">
        <f>SUM(N92:O92)</f>
        <v>271953.12999999995</v>
      </c>
      <c r="S92" s="335"/>
    </row>
    <row r="93" spans="1:19" ht="15">
      <c r="A93" s="58"/>
      <c r="B93" s="318" t="s">
        <v>13</v>
      </c>
      <c r="C93" s="327" t="s">
        <v>164</v>
      </c>
      <c r="D93" s="331">
        <v>130000</v>
      </c>
      <c r="E93" s="324"/>
      <c r="F93" s="324">
        <f t="shared" si="29"/>
        <v>130000</v>
      </c>
      <c r="G93" s="324">
        <f>Q93</f>
        <v>81228.63</v>
      </c>
      <c r="H93" s="324">
        <f>G93</f>
        <v>81228.63</v>
      </c>
      <c r="I93" s="324">
        <f t="shared" si="30"/>
        <v>48771.369999999995</v>
      </c>
      <c r="K93" s="335"/>
      <c r="L93" s="335"/>
      <c r="M93" s="342"/>
      <c r="N93" s="342"/>
      <c r="O93" s="342">
        <f>'[5]MAYO 2017'!$R$27+'[5]MAYO 2017'!$R$30+'[5]MAYO 2017'!$R$31+'[5]MAYO 2017'!$R$32+'[5]MAYO 2017'!$R$33</f>
        <v>81228.63</v>
      </c>
      <c r="P93" s="342"/>
      <c r="Q93" s="343">
        <f>SUM(N93:O93)</f>
        <v>81228.63</v>
      </c>
      <c r="R93" s="335"/>
      <c r="S93" s="335"/>
    </row>
    <row r="94" spans="1:19" ht="15">
      <c r="A94" s="58"/>
      <c r="B94" s="318" t="s">
        <v>14</v>
      </c>
      <c r="C94" s="327" t="s">
        <v>165</v>
      </c>
      <c r="D94" s="331">
        <v>25000</v>
      </c>
      <c r="E94" s="324"/>
      <c r="F94" s="324">
        <f t="shared" si="29"/>
        <v>25000</v>
      </c>
      <c r="G94" s="324">
        <f t="shared" ref="G94:G101" si="32">Q94</f>
        <v>12278.96</v>
      </c>
      <c r="H94" s="324">
        <f t="shared" ref="H94:H101" si="33">G94</f>
        <v>12278.96</v>
      </c>
      <c r="I94" s="324">
        <f t="shared" si="30"/>
        <v>12721.04</v>
      </c>
      <c r="K94" s="335"/>
      <c r="L94" s="335"/>
      <c r="M94" s="342"/>
      <c r="N94" s="342"/>
      <c r="O94" s="342">
        <f>'[5]MAYO 2017'!$R$34+'[5]MAYO 2017'!$R$36</f>
        <v>12278.96</v>
      </c>
      <c r="P94" s="342"/>
      <c r="Q94" s="343">
        <f t="shared" ref="Q94:Q101" si="34">SUM(N94:O94)</f>
        <v>12278.96</v>
      </c>
      <c r="R94" s="335"/>
      <c r="S94" s="335"/>
    </row>
    <row r="95" spans="1:19" ht="15">
      <c r="A95" s="58"/>
      <c r="B95" s="318" t="s">
        <v>15</v>
      </c>
      <c r="C95" s="327" t="s">
        <v>166</v>
      </c>
      <c r="D95" s="331">
        <v>0</v>
      </c>
      <c r="E95" s="324"/>
      <c r="F95" s="324">
        <f t="shared" si="29"/>
        <v>0</v>
      </c>
      <c r="G95" s="324">
        <f t="shared" si="32"/>
        <v>0</v>
      </c>
      <c r="H95" s="324">
        <f t="shared" si="33"/>
        <v>0</v>
      </c>
      <c r="I95" s="324">
        <f t="shared" si="30"/>
        <v>0</v>
      </c>
      <c r="K95" s="335"/>
      <c r="L95" s="335"/>
      <c r="M95" s="335"/>
      <c r="N95" s="335"/>
      <c r="O95" s="335"/>
      <c r="P95" s="342"/>
      <c r="Q95" s="343">
        <f t="shared" si="34"/>
        <v>0</v>
      </c>
      <c r="R95" s="335"/>
      <c r="S95" s="335"/>
    </row>
    <row r="96" spans="1:19" ht="15.75" customHeight="1">
      <c r="A96" s="58"/>
      <c r="B96" s="318" t="s">
        <v>16</v>
      </c>
      <c r="C96" s="327" t="s">
        <v>167</v>
      </c>
      <c r="D96" s="331">
        <v>45000</v>
      </c>
      <c r="E96" s="324"/>
      <c r="F96" s="324">
        <f t="shared" si="29"/>
        <v>45000</v>
      </c>
      <c r="G96" s="324">
        <f t="shared" si="32"/>
        <v>5056.3600000000006</v>
      </c>
      <c r="H96" s="324">
        <f t="shared" si="33"/>
        <v>5056.3600000000006</v>
      </c>
      <c r="I96" s="324">
        <f t="shared" si="30"/>
        <v>39943.64</v>
      </c>
      <c r="J96" s="289"/>
      <c r="K96" s="348"/>
      <c r="L96" s="348"/>
      <c r="M96" s="342"/>
      <c r="N96" s="342"/>
      <c r="O96" s="342">
        <f>'[5]MAYO 2017'!$R$40+'[5]MAYO 2017'!$R$41+'[5]MAYO 2017'!$R$44</f>
        <v>5056.3600000000006</v>
      </c>
      <c r="P96" s="342"/>
      <c r="Q96" s="343">
        <f t="shared" si="34"/>
        <v>5056.3600000000006</v>
      </c>
      <c r="R96" s="335"/>
      <c r="S96" s="335"/>
    </row>
    <row r="97" spans="1:19" ht="15">
      <c r="A97" s="58"/>
      <c r="B97" s="318" t="s">
        <v>17</v>
      </c>
      <c r="C97" s="327" t="s">
        <v>168</v>
      </c>
      <c r="D97" s="331">
        <v>11000</v>
      </c>
      <c r="E97" s="324"/>
      <c r="F97" s="324">
        <f t="shared" si="29"/>
        <v>11000</v>
      </c>
      <c r="G97" s="324">
        <f t="shared" si="32"/>
        <v>7821</v>
      </c>
      <c r="H97" s="324">
        <f t="shared" si="33"/>
        <v>7821</v>
      </c>
      <c r="I97" s="324">
        <f t="shared" si="30"/>
        <v>3179</v>
      </c>
      <c r="J97" s="289"/>
      <c r="K97" s="348"/>
      <c r="L97" s="348"/>
      <c r="M97" s="342"/>
      <c r="N97" s="342"/>
      <c r="O97" s="342">
        <f>'[5]MAYO 2017'!$R$46+'[5]MAYO 2017'!$R$47</f>
        <v>7821</v>
      </c>
      <c r="P97" s="342"/>
      <c r="Q97" s="343">
        <f t="shared" si="34"/>
        <v>7821</v>
      </c>
      <c r="R97" s="335"/>
      <c r="S97" s="335"/>
    </row>
    <row r="98" spans="1:19" ht="15">
      <c r="A98" s="58"/>
      <c r="B98" s="318" t="s">
        <v>18</v>
      </c>
      <c r="C98" s="327" t="s">
        <v>169</v>
      </c>
      <c r="D98" s="331">
        <v>120000</v>
      </c>
      <c r="E98" s="324"/>
      <c r="F98" s="324">
        <f t="shared" si="29"/>
        <v>120000</v>
      </c>
      <c r="G98" s="324">
        <f t="shared" si="32"/>
        <v>115264.32999999999</v>
      </c>
      <c r="H98" s="324">
        <f t="shared" si="33"/>
        <v>115264.32999999999</v>
      </c>
      <c r="I98" s="324">
        <f t="shared" si="30"/>
        <v>4735.6700000000128</v>
      </c>
      <c r="J98" s="289"/>
      <c r="K98" s="348"/>
      <c r="L98" s="348"/>
      <c r="M98" s="342"/>
      <c r="N98" s="335"/>
      <c r="O98" s="342">
        <f>'[5]MAYO 2017'!$R$48</f>
        <v>115264.32999999999</v>
      </c>
      <c r="P98" s="342"/>
      <c r="Q98" s="343">
        <f t="shared" si="34"/>
        <v>115264.32999999999</v>
      </c>
      <c r="R98" s="335"/>
      <c r="S98" s="335"/>
    </row>
    <row r="99" spans="1:19" ht="15">
      <c r="A99" s="58"/>
      <c r="B99" s="318" t="s">
        <v>61</v>
      </c>
      <c r="C99" s="327" t="s">
        <v>170</v>
      </c>
      <c r="D99" s="331">
        <v>38000</v>
      </c>
      <c r="E99" s="324"/>
      <c r="F99" s="324">
        <f t="shared" si="29"/>
        <v>38000</v>
      </c>
      <c r="G99" s="324">
        <f t="shared" si="32"/>
        <v>35542.959999999999</v>
      </c>
      <c r="H99" s="324">
        <f t="shared" si="33"/>
        <v>35542.959999999999</v>
      </c>
      <c r="I99" s="324">
        <f t="shared" si="30"/>
        <v>2457.0400000000009</v>
      </c>
      <c r="J99" s="289"/>
      <c r="K99" s="348"/>
      <c r="L99" s="348"/>
      <c r="M99" s="342"/>
      <c r="N99" s="342"/>
      <c r="O99" s="342">
        <f>'[5]MAYO 2017'!$R$49+'[5]MAYO 2017'!$R$51+'[5]MAYO 2017'!$R$52</f>
        <v>35542.959999999999</v>
      </c>
      <c r="P99" s="342"/>
      <c r="Q99" s="343">
        <f t="shared" si="34"/>
        <v>35542.959999999999</v>
      </c>
      <c r="R99" s="335"/>
      <c r="S99" s="335"/>
    </row>
    <row r="100" spans="1:19" ht="15">
      <c r="A100" s="58"/>
      <c r="B100" s="318" t="s">
        <v>223</v>
      </c>
      <c r="C100" s="327" t="s">
        <v>171</v>
      </c>
      <c r="D100" s="331">
        <v>0</v>
      </c>
      <c r="E100" s="324"/>
      <c r="F100" s="324">
        <f t="shared" si="29"/>
        <v>0</v>
      </c>
      <c r="G100" s="324">
        <f t="shared" si="32"/>
        <v>0</v>
      </c>
      <c r="H100" s="324">
        <f t="shared" si="33"/>
        <v>0</v>
      </c>
      <c r="I100" s="324">
        <f t="shared" si="30"/>
        <v>0</v>
      </c>
      <c r="K100" s="335"/>
      <c r="L100" s="335"/>
      <c r="M100" s="335"/>
      <c r="N100" s="335"/>
      <c r="O100" s="335"/>
      <c r="P100" s="342"/>
      <c r="Q100" s="343">
        <f t="shared" si="34"/>
        <v>0</v>
      </c>
      <c r="R100" s="335"/>
      <c r="S100" s="335"/>
    </row>
    <row r="101" spans="1:19" ht="15">
      <c r="A101" s="58"/>
      <c r="B101" s="318" t="s">
        <v>224</v>
      </c>
      <c r="C101" s="327" t="s">
        <v>172</v>
      </c>
      <c r="D101" s="331">
        <v>49651</v>
      </c>
      <c r="E101" s="324"/>
      <c r="F101" s="324">
        <f t="shared" si="29"/>
        <v>49651</v>
      </c>
      <c r="G101" s="324">
        <f t="shared" si="32"/>
        <v>14760.890000000001</v>
      </c>
      <c r="H101" s="324">
        <f t="shared" si="33"/>
        <v>14760.890000000001</v>
      </c>
      <c r="I101" s="324">
        <f t="shared" si="30"/>
        <v>34890.11</v>
      </c>
      <c r="J101" s="289"/>
      <c r="K101" s="348"/>
      <c r="L101" s="348"/>
      <c r="M101" s="342"/>
      <c r="N101" s="335"/>
      <c r="O101" s="342">
        <f>'[5]MAYO 2017'!$R$53+'[5]MAYO 2017'!$R$56+'[5]MAYO 2017'!$R$57</f>
        <v>14760.890000000001</v>
      </c>
      <c r="P101" s="342"/>
      <c r="Q101" s="343">
        <f t="shared" si="34"/>
        <v>14760.890000000001</v>
      </c>
      <c r="R101" s="335"/>
      <c r="S101" s="335"/>
    </row>
    <row r="102" spans="1:19" ht="15">
      <c r="A102" s="49"/>
      <c r="B102" s="52" t="s">
        <v>230</v>
      </c>
      <c r="C102" s="271"/>
      <c r="D102" s="275">
        <f>SUM(D103:D111)</f>
        <v>921214</v>
      </c>
      <c r="E102" s="275">
        <f>SUM(E103:E111)</f>
        <v>88899.48</v>
      </c>
      <c r="F102" s="223">
        <f t="shared" ref="F102:I102" si="35">SUM(F103:F111)</f>
        <v>1010113.48</v>
      </c>
      <c r="G102" s="223">
        <f t="shared" si="35"/>
        <v>879780.69</v>
      </c>
      <c r="H102" s="223">
        <f t="shared" si="35"/>
        <v>879780.69</v>
      </c>
      <c r="I102" s="223">
        <f t="shared" si="35"/>
        <v>130332.79000000005</v>
      </c>
      <c r="K102" s="335"/>
      <c r="L102" s="335"/>
      <c r="M102" s="335"/>
      <c r="N102" s="344">
        <f>SUM(N103:N111)</f>
        <v>83162.459999999992</v>
      </c>
      <c r="O102" s="344">
        <f>SUM(O103:O111)</f>
        <v>796618.22999999986</v>
      </c>
      <c r="P102" s="344">
        <f t="shared" ref="P102:P122" si="36">SUM(M102:O102)</f>
        <v>879780.68999999983</v>
      </c>
      <c r="Q102" s="343"/>
      <c r="R102" s="347">
        <f>SUM(N102:O102)</f>
        <v>879780.68999999983</v>
      </c>
      <c r="S102" s="335"/>
    </row>
    <row r="103" spans="1:19" ht="15">
      <c r="A103" s="58"/>
      <c r="B103" s="318" t="s">
        <v>21</v>
      </c>
      <c r="C103" s="327" t="s">
        <v>173</v>
      </c>
      <c r="D103" s="331">
        <v>150000</v>
      </c>
      <c r="E103" s="324"/>
      <c r="F103" s="324">
        <f t="shared" si="29"/>
        <v>150000</v>
      </c>
      <c r="G103" s="324">
        <f>Q103</f>
        <v>136450.28</v>
      </c>
      <c r="H103" s="324">
        <f>G103</f>
        <v>136450.28</v>
      </c>
      <c r="I103" s="324">
        <f t="shared" si="30"/>
        <v>13549.720000000001</v>
      </c>
      <c r="J103" s="289"/>
      <c r="K103" s="348"/>
      <c r="L103" s="348"/>
      <c r="M103" s="342"/>
      <c r="N103" s="342"/>
      <c r="O103" s="342">
        <f>'[5]MAYO 2017'!$R$62+'[5]MAYO 2017'!$R$65+'[5]MAYO 2017'!$R$66+'[5]MAYO 2017'!$R$67+'[5]MAYO 2017'!$R$68+'[5]MAYO 2017'!$R$70</f>
        <v>136450.28</v>
      </c>
      <c r="P103" s="342"/>
      <c r="Q103" s="343">
        <f>SUM(N103:O103)</f>
        <v>136450.28</v>
      </c>
      <c r="R103" s="335"/>
      <c r="S103" s="335"/>
    </row>
    <row r="104" spans="1:19" ht="15">
      <c r="A104" s="58"/>
      <c r="B104" s="318" t="s">
        <v>22</v>
      </c>
      <c r="C104" s="327" t="s">
        <v>174</v>
      </c>
      <c r="D104" s="331">
        <v>15000</v>
      </c>
      <c r="E104" s="324"/>
      <c r="F104" s="324">
        <f t="shared" si="29"/>
        <v>15000</v>
      </c>
      <c r="G104" s="324">
        <f t="shared" ref="G104:G111" si="37">Q104</f>
        <v>5769.6</v>
      </c>
      <c r="H104" s="324">
        <f t="shared" ref="H104:H112" si="38">G104</f>
        <v>5769.6</v>
      </c>
      <c r="I104" s="324">
        <f t="shared" si="30"/>
        <v>9230.4</v>
      </c>
      <c r="J104" s="289"/>
      <c r="K104" s="348"/>
      <c r="L104" s="348"/>
      <c r="M104" s="342"/>
      <c r="N104" s="335"/>
      <c r="O104" s="342">
        <f>'[5]MAYO 2017'!$R$72+'[5]MAYO 2017'!$R$76</f>
        <v>5769.6</v>
      </c>
      <c r="P104" s="342"/>
      <c r="Q104" s="343">
        <f t="shared" ref="Q104:Q110" si="39">SUM(N104:O104)</f>
        <v>5769.6</v>
      </c>
      <c r="R104" s="335"/>
      <c r="S104" s="335"/>
    </row>
    <row r="105" spans="1:19" ht="15">
      <c r="A105" s="58"/>
      <c r="B105" s="318" t="s">
        <v>23</v>
      </c>
      <c r="C105" s="327" t="s">
        <v>175</v>
      </c>
      <c r="D105" s="331">
        <v>220000</v>
      </c>
      <c r="E105" s="324"/>
      <c r="F105" s="324">
        <f t="shared" si="29"/>
        <v>220000</v>
      </c>
      <c r="G105" s="324">
        <f t="shared" si="37"/>
        <v>217669.67999999996</v>
      </c>
      <c r="H105" s="324">
        <f t="shared" si="38"/>
        <v>217669.67999999996</v>
      </c>
      <c r="I105" s="324">
        <f t="shared" si="30"/>
        <v>2330.3200000000361</v>
      </c>
      <c r="J105" s="289"/>
      <c r="K105" s="348"/>
      <c r="L105" s="348"/>
      <c r="M105" s="342"/>
      <c r="N105" s="342"/>
      <c r="O105" s="342">
        <f>'[5]MAYO 2017'!$R$77+'[5]MAYO 2017'!$R$79+'[5]MAYO 2017'!$R$80+'[5]MAYO 2017'!$R$82+'[5]MAYO 2017'!$R$83</f>
        <v>217669.67999999996</v>
      </c>
      <c r="P105" s="342"/>
      <c r="Q105" s="343">
        <f t="shared" si="39"/>
        <v>217669.67999999996</v>
      </c>
      <c r="R105" s="335"/>
      <c r="S105" s="335"/>
    </row>
    <row r="106" spans="1:19" ht="15">
      <c r="A106" s="58"/>
      <c r="B106" s="318" t="s">
        <v>24</v>
      </c>
      <c r="C106" s="327" t="s">
        <v>176</v>
      </c>
      <c r="D106" s="331">
        <v>79214</v>
      </c>
      <c r="E106" s="324">
        <v>88899.48</v>
      </c>
      <c r="F106" s="324">
        <f t="shared" si="29"/>
        <v>168113.47999999998</v>
      </c>
      <c r="G106" s="324">
        <f t="shared" si="37"/>
        <v>87882.499999999985</v>
      </c>
      <c r="H106" s="324">
        <f t="shared" si="38"/>
        <v>87882.499999999985</v>
      </c>
      <c r="I106" s="324">
        <f t="shared" si="30"/>
        <v>80230.98</v>
      </c>
      <c r="J106" s="289"/>
      <c r="K106" s="348"/>
      <c r="L106" s="348"/>
      <c r="M106" s="342"/>
      <c r="N106" s="342">
        <f>'[6]MAYO 2017'!$R$84</f>
        <v>83162.459999999992</v>
      </c>
      <c r="O106" s="342">
        <f>'[5]MAYO 2017'!$R$85</f>
        <v>4720.04</v>
      </c>
      <c r="P106" s="342"/>
      <c r="Q106" s="343">
        <f>SUM(N106:O106)</f>
        <v>87882.499999999985</v>
      </c>
      <c r="R106" s="335"/>
      <c r="S106" s="335"/>
    </row>
    <row r="107" spans="1:19" ht="15">
      <c r="A107" s="58"/>
      <c r="B107" s="318" t="s">
        <v>25</v>
      </c>
      <c r="C107" s="327" t="s">
        <v>177</v>
      </c>
      <c r="D107" s="331">
        <v>270000</v>
      </c>
      <c r="E107" s="324"/>
      <c r="F107" s="324">
        <f t="shared" si="29"/>
        <v>270000</v>
      </c>
      <c r="G107" s="324">
        <f t="shared" si="37"/>
        <v>265288</v>
      </c>
      <c r="H107" s="324">
        <f t="shared" si="38"/>
        <v>265288</v>
      </c>
      <c r="I107" s="324">
        <f t="shared" si="30"/>
        <v>4712</v>
      </c>
      <c r="J107" s="289"/>
      <c r="K107" s="348"/>
      <c r="L107" s="348"/>
      <c r="M107" s="342"/>
      <c r="N107" s="335"/>
      <c r="O107" s="342">
        <f>'[5]MAYO 2017'!$R$89+'[5]MAYO 2017'!$R$91+'[5]MAYO 2017'!$R$92+'[5]MAYO 2017'!$R$93+'[5]MAYO 2017'!$R$95+'[5]MAYO 2017'!$R$96</f>
        <v>265288</v>
      </c>
      <c r="P107" s="342"/>
      <c r="Q107" s="343">
        <f t="shared" si="39"/>
        <v>265288</v>
      </c>
      <c r="R107" s="335"/>
      <c r="S107" s="335"/>
    </row>
    <row r="108" spans="1:19" ht="15">
      <c r="A108" s="58"/>
      <c r="B108" s="318" t="s">
        <v>225</v>
      </c>
      <c r="C108" s="327" t="s">
        <v>178</v>
      </c>
      <c r="D108" s="331">
        <v>55000</v>
      </c>
      <c r="E108" s="324"/>
      <c r="F108" s="324">
        <f t="shared" si="29"/>
        <v>55000</v>
      </c>
      <c r="G108" s="324">
        <f t="shared" si="37"/>
        <v>50795.72</v>
      </c>
      <c r="H108" s="324">
        <f t="shared" si="38"/>
        <v>50795.72</v>
      </c>
      <c r="I108" s="324">
        <f t="shared" si="30"/>
        <v>4204.2799999999988</v>
      </c>
      <c r="K108" s="335"/>
      <c r="L108" s="335"/>
      <c r="M108" s="342"/>
      <c r="N108" s="335"/>
      <c r="O108" s="342">
        <f>'[5]MAYO 2017'!$R$97+'[5]MAYO 2017'!$R$100</f>
        <v>50795.72</v>
      </c>
      <c r="P108" s="342"/>
      <c r="Q108" s="343">
        <f t="shared" si="39"/>
        <v>50795.72</v>
      </c>
      <c r="R108" s="335"/>
      <c r="S108" s="335"/>
    </row>
    <row r="109" spans="1:19" ht="15">
      <c r="A109" s="58"/>
      <c r="B109" s="318" t="s">
        <v>226</v>
      </c>
      <c r="C109" s="327" t="s">
        <v>179</v>
      </c>
      <c r="D109" s="331">
        <v>110000</v>
      </c>
      <c r="E109" s="324"/>
      <c r="F109" s="324">
        <f t="shared" si="29"/>
        <v>110000</v>
      </c>
      <c r="G109" s="324">
        <f t="shared" si="37"/>
        <v>103174.90999999999</v>
      </c>
      <c r="H109" s="324">
        <f t="shared" si="38"/>
        <v>103174.90999999999</v>
      </c>
      <c r="I109" s="324">
        <f t="shared" si="30"/>
        <v>6825.0900000000111</v>
      </c>
      <c r="K109" s="335"/>
      <c r="L109" s="335"/>
      <c r="M109" s="342"/>
      <c r="N109" s="342"/>
      <c r="O109" s="342">
        <f>'[5]MAYO 2017'!$R$103+'[5]MAYO 2017'!$R$104</f>
        <v>103174.90999999999</v>
      </c>
      <c r="P109" s="342"/>
      <c r="Q109" s="343">
        <f t="shared" si="39"/>
        <v>103174.90999999999</v>
      </c>
      <c r="R109" s="335"/>
      <c r="S109" s="335"/>
    </row>
    <row r="110" spans="1:19" ht="15">
      <c r="A110" s="58"/>
      <c r="B110" s="318" t="s">
        <v>227</v>
      </c>
      <c r="C110" s="327" t="s">
        <v>180</v>
      </c>
      <c r="D110" s="331">
        <v>17000</v>
      </c>
      <c r="E110" s="324"/>
      <c r="F110" s="324">
        <f t="shared" si="29"/>
        <v>17000</v>
      </c>
      <c r="G110" s="324">
        <f t="shared" si="37"/>
        <v>12750</v>
      </c>
      <c r="H110" s="324">
        <f t="shared" si="38"/>
        <v>12750</v>
      </c>
      <c r="I110" s="324">
        <f t="shared" si="30"/>
        <v>4250</v>
      </c>
      <c r="K110" s="335"/>
      <c r="L110" s="335"/>
      <c r="M110" s="342"/>
      <c r="N110" s="335"/>
      <c r="O110" s="342">
        <f>'[5]MAYO 2017'!$R$107</f>
        <v>12750</v>
      </c>
      <c r="P110" s="342"/>
      <c r="Q110" s="343">
        <f t="shared" si="39"/>
        <v>12750</v>
      </c>
      <c r="R110" s="335"/>
      <c r="S110" s="335"/>
    </row>
    <row r="111" spans="1:19" ht="15">
      <c r="A111" s="58"/>
      <c r="B111" s="318" t="s">
        <v>228</v>
      </c>
      <c r="C111" s="327" t="s">
        <v>181</v>
      </c>
      <c r="D111" s="331">
        <v>5000</v>
      </c>
      <c r="E111" s="324"/>
      <c r="F111" s="324">
        <f t="shared" si="29"/>
        <v>5000</v>
      </c>
      <c r="G111" s="324">
        <f t="shared" si="37"/>
        <v>0</v>
      </c>
      <c r="H111" s="324">
        <f t="shared" si="38"/>
        <v>0</v>
      </c>
      <c r="I111" s="324">
        <f t="shared" si="30"/>
        <v>5000</v>
      </c>
      <c r="K111" s="335"/>
      <c r="L111" s="335"/>
      <c r="M111" s="342"/>
      <c r="N111" s="335"/>
      <c r="O111" s="335"/>
      <c r="P111" s="342"/>
      <c r="Q111" s="343">
        <f t="shared" ref="Q111" si="40">SUM(N111:O111)</f>
        <v>0</v>
      </c>
      <c r="R111" s="335"/>
      <c r="S111" s="335"/>
    </row>
    <row r="112" spans="1:19" ht="15">
      <c r="A112" s="49"/>
      <c r="B112" s="52" t="s">
        <v>231</v>
      </c>
      <c r="C112" s="271"/>
      <c r="D112" s="275">
        <f>SUM(D113:D121)</f>
        <v>0</v>
      </c>
      <c r="E112" s="223">
        <f>SUM(E113:E121)</f>
        <v>0</v>
      </c>
      <c r="F112" s="223">
        <f t="shared" ref="F112:I112" si="41">SUM(F113:F121)</f>
        <v>0</v>
      </c>
      <c r="G112" s="223">
        <f t="shared" si="41"/>
        <v>0</v>
      </c>
      <c r="H112" s="324">
        <f t="shared" si="38"/>
        <v>0</v>
      </c>
      <c r="I112" s="223">
        <f t="shared" si="41"/>
        <v>0</v>
      </c>
      <c r="K112" s="335"/>
      <c r="L112" s="335"/>
      <c r="M112" s="335"/>
      <c r="N112" s="335"/>
      <c r="O112" s="335"/>
      <c r="P112" s="342"/>
      <c r="Q112" s="343"/>
      <c r="R112" s="335"/>
      <c r="S112" s="335"/>
    </row>
    <row r="113" spans="1:19" ht="15">
      <c r="A113" s="58"/>
      <c r="B113" s="318" t="s">
        <v>26</v>
      </c>
      <c r="C113" s="327" t="s">
        <v>182</v>
      </c>
      <c r="D113" s="331">
        <v>0</v>
      </c>
      <c r="E113" s="324">
        <v>0</v>
      </c>
      <c r="F113" s="324">
        <v>0</v>
      </c>
      <c r="G113" s="324">
        <v>0</v>
      </c>
      <c r="H113" s="324">
        <v>0</v>
      </c>
      <c r="I113" s="324">
        <f t="shared" si="30"/>
        <v>0</v>
      </c>
      <c r="K113" s="335"/>
      <c r="L113" s="335"/>
      <c r="M113" s="335"/>
      <c r="N113" s="335"/>
      <c r="O113" s="335"/>
      <c r="P113" s="342">
        <f t="shared" si="36"/>
        <v>0</v>
      </c>
      <c r="Q113" s="343"/>
      <c r="R113" s="335"/>
      <c r="S113" s="335"/>
    </row>
    <row r="114" spans="1:19" ht="15">
      <c r="A114" s="58"/>
      <c r="B114" s="318" t="s">
        <v>27</v>
      </c>
      <c r="C114" s="327" t="s">
        <v>183</v>
      </c>
      <c r="D114" s="331">
        <v>0</v>
      </c>
      <c r="E114" s="324">
        <v>0</v>
      </c>
      <c r="F114" s="324">
        <v>0</v>
      </c>
      <c r="G114" s="324">
        <v>0</v>
      </c>
      <c r="H114" s="324">
        <v>0</v>
      </c>
      <c r="I114" s="324">
        <f t="shared" si="30"/>
        <v>0</v>
      </c>
      <c r="K114" s="335"/>
      <c r="L114" s="335"/>
      <c r="M114" s="335"/>
      <c r="N114" s="335"/>
      <c r="O114" s="335"/>
      <c r="P114" s="342">
        <f t="shared" si="36"/>
        <v>0</v>
      </c>
      <c r="Q114" s="343"/>
      <c r="R114" s="335"/>
      <c r="S114" s="335"/>
    </row>
    <row r="115" spans="1:19" ht="15">
      <c r="A115" s="58"/>
      <c r="B115" s="318" t="s">
        <v>28</v>
      </c>
      <c r="C115" s="327" t="s">
        <v>184</v>
      </c>
      <c r="D115" s="331">
        <v>0</v>
      </c>
      <c r="E115" s="324">
        <v>0</v>
      </c>
      <c r="F115" s="324">
        <f>E115+D115</f>
        <v>0</v>
      </c>
      <c r="G115" s="324">
        <v>0</v>
      </c>
      <c r="H115" s="324">
        <v>0</v>
      </c>
      <c r="I115" s="324">
        <f t="shared" si="30"/>
        <v>0</v>
      </c>
      <c r="K115" s="335"/>
      <c r="L115" s="335"/>
      <c r="M115" s="335"/>
      <c r="N115" s="335"/>
      <c r="O115" s="335"/>
      <c r="P115" s="342">
        <f t="shared" si="36"/>
        <v>0</v>
      </c>
      <c r="Q115" s="343"/>
      <c r="R115" s="335"/>
      <c r="S115" s="335"/>
    </row>
    <row r="116" spans="1:19" ht="15">
      <c r="A116" s="58"/>
      <c r="B116" s="318" t="s">
        <v>29</v>
      </c>
      <c r="C116" s="327" t="s">
        <v>185</v>
      </c>
      <c r="D116" s="331">
        <v>0</v>
      </c>
      <c r="E116" s="324">
        <v>0</v>
      </c>
      <c r="F116" s="324">
        <v>0</v>
      </c>
      <c r="G116" s="324">
        <v>0</v>
      </c>
      <c r="H116" s="324">
        <v>0</v>
      </c>
      <c r="I116" s="324">
        <f t="shared" si="30"/>
        <v>0</v>
      </c>
      <c r="K116" s="335"/>
      <c r="L116" s="335"/>
      <c r="M116" s="335"/>
      <c r="N116" s="335"/>
      <c r="O116" s="335"/>
      <c r="P116" s="342">
        <f t="shared" si="36"/>
        <v>0</v>
      </c>
      <c r="Q116" s="343"/>
      <c r="R116" s="335"/>
      <c r="S116" s="335"/>
    </row>
    <row r="117" spans="1:19" ht="15">
      <c r="A117" s="58"/>
      <c r="B117" s="318" t="s">
        <v>30</v>
      </c>
      <c r="C117" s="327" t="s">
        <v>186</v>
      </c>
      <c r="D117" s="331">
        <v>0</v>
      </c>
      <c r="E117" s="324">
        <v>0</v>
      </c>
      <c r="F117" s="324">
        <v>0</v>
      </c>
      <c r="G117" s="324">
        <v>0</v>
      </c>
      <c r="H117" s="324">
        <v>0</v>
      </c>
      <c r="I117" s="324">
        <f t="shared" si="30"/>
        <v>0</v>
      </c>
      <c r="K117" s="335"/>
      <c r="L117" s="335"/>
      <c r="M117" s="335"/>
      <c r="N117" s="335"/>
      <c r="O117" s="335"/>
      <c r="P117" s="342">
        <f t="shared" si="36"/>
        <v>0</v>
      </c>
      <c r="Q117" s="343"/>
      <c r="R117" s="335"/>
      <c r="S117" s="335"/>
    </row>
    <row r="118" spans="1:19" ht="15">
      <c r="A118" s="58"/>
      <c r="B118" s="318" t="s">
        <v>232</v>
      </c>
      <c r="C118" s="327" t="s">
        <v>187</v>
      </c>
      <c r="D118" s="331">
        <v>0</v>
      </c>
      <c r="E118" s="324">
        <v>0</v>
      </c>
      <c r="F118" s="324">
        <v>0</v>
      </c>
      <c r="G118" s="324">
        <v>0</v>
      </c>
      <c r="H118" s="324">
        <v>0</v>
      </c>
      <c r="I118" s="324">
        <f t="shared" si="30"/>
        <v>0</v>
      </c>
      <c r="K118" s="335"/>
      <c r="L118" s="335"/>
      <c r="M118" s="335"/>
      <c r="N118" s="335"/>
      <c r="O118" s="335"/>
      <c r="P118" s="342">
        <f t="shared" si="36"/>
        <v>0</v>
      </c>
      <c r="Q118" s="343"/>
      <c r="R118" s="335"/>
      <c r="S118" s="335"/>
    </row>
    <row r="119" spans="1:19" ht="15">
      <c r="A119" s="58"/>
      <c r="B119" s="318" t="s">
        <v>233</v>
      </c>
      <c r="C119" s="327" t="s">
        <v>188</v>
      </c>
      <c r="D119" s="331">
        <v>0</v>
      </c>
      <c r="E119" s="324">
        <v>0</v>
      </c>
      <c r="F119" s="324">
        <v>0</v>
      </c>
      <c r="G119" s="324">
        <v>0</v>
      </c>
      <c r="H119" s="324">
        <v>0</v>
      </c>
      <c r="I119" s="324">
        <f t="shared" si="30"/>
        <v>0</v>
      </c>
      <c r="K119" s="335"/>
      <c r="L119" s="335"/>
      <c r="M119" s="335"/>
      <c r="N119" s="335"/>
      <c r="O119" s="335"/>
      <c r="P119" s="342">
        <f t="shared" si="36"/>
        <v>0</v>
      </c>
      <c r="Q119" s="343"/>
      <c r="R119" s="335"/>
      <c r="S119" s="335"/>
    </row>
    <row r="120" spans="1:19" ht="15">
      <c r="A120" s="58"/>
      <c r="B120" s="318" t="s">
        <v>234</v>
      </c>
      <c r="C120" s="327" t="s">
        <v>189</v>
      </c>
      <c r="D120" s="331">
        <v>0</v>
      </c>
      <c r="E120" s="324">
        <v>0</v>
      </c>
      <c r="F120" s="324">
        <v>0</v>
      </c>
      <c r="G120" s="324">
        <v>0</v>
      </c>
      <c r="H120" s="324">
        <v>0</v>
      </c>
      <c r="I120" s="324">
        <f t="shared" si="30"/>
        <v>0</v>
      </c>
      <c r="K120" s="335"/>
      <c r="L120" s="335"/>
      <c r="M120" s="335"/>
      <c r="N120" s="335"/>
      <c r="O120" s="335"/>
      <c r="P120" s="342">
        <f t="shared" si="36"/>
        <v>0</v>
      </c>
      <c r="Q120" s="343"/>
      <c r="R120" s="335"/>
      <c r="S120" s="335"/>
    </row>
    <row r="121" spans="1:19" ht="15">
      <c r="A121" s="58"/>
      <c r="B121" s="318" t="s">
        <v>235</v>
      </c>
      <c r="C121" s="327" t="s">
        <v>190</v>
      </c>
      <c r="D121" s="331">
        <v>0</v>
      </c>
      <c r="E121" s="324">
        <v>0</v>
      </c>
      <c r="F121" s="324">
        <v>0</v>
      </c>
      <c r="G121" s="324">
        <v>0</v>
      </c>
      <c r="H121" s="324">
        <v>0</v>
      </c>
      <c r="I121" s="324">
        <f t="shared" si="30"/>
        <v>0</v>
      </c>
      <c r="K121" s="335"/>
      <c r="L121" s="335"/>
      <c r="M121" s="335"/>
      <c r="N121" s="335"/>
      <c r="O121" s="335"/>
      <c r="P121" s="342">
        <f t="shared" si="36"/>
        <v>0</v>
      </c>
      <c r="Q121" s="343"/>
      <c r="R121" s="335"/>
      <c r="S121" s="335"/>
    </row>
    <row r="122" spans="1:19" ht="15">
      <c r="A122" s="49"/>
      <c r="B122" s="52" t="s">
        <v>236</v>
      </c>
      <c r="C122" s="271"/>
      <c r="D122" s="275">
        <f>SUM(D123:D131)</f>
        <v>0</v>
      </c>
      <c r="E122" s="223">
        <f t="shared" ref="E122:I122" si="42">SUM(E123:E131)</f>
        <v>0</v>
      </c>
      <c r="F122" s="223">
        <f>SUM(F123:F131)</f>
        <v>0</v>
      </c>
      <c r="G122" s="223">
        <f t="shared" si="42"/>
        <v>0</v>
      </c>
      <c r="H122" s="223">
        <f t="shared" si="42"/>
        <v>0</v>
      </c>
      <c r="I122" s="259">
        <f t="shared" si="42"/>
        <v>0</v>
      </c>
      <c r="K122" s="335"/>
      <c r="L122" s="335"/>
      <c r="M122" s="361"/>
      <c r="N122" s="335"/>
      <c r="O122" s="335"/>
      <c r="P122" s="342">
        <f t="shared" si="36"/>
        <v>0</v>
      </c>
      <c r="Q122" s="343"/>
      <c r="R122" s="335"/>
      <c r="S122" s="335"/>
    </row>
    <row r="123" spans="1:19" ht="15">
      <c r="A123" s="58"/>
      <c r="B123" s="318" t="s">
        <v>84</v>
      </c>
      <c r="C123" s="327" t="s">
        <v>191</v>
      </c>
      <c r="D123" s="331">
        <v>0</v>
      </c>
      <c r="E123" s="324"/>
      <c r="F123" s="324">
        <f t="shared" si="29"/>
        <v>0</v>
      </c>
      <c r="G123" s="324">
        <f>P123</f>
        <v>0</v>
      </c>
      <c r="H123" s="324">
        <f>G123</f>
        <v>0</v>
      </c>
      <c r="I123" s="324">
        <f t="shared" si="30"/>
        <v>0</v>
      </c>
      <c r="K123" s="335"/>
      <c r="L123" s="335"/>
      <c r="M123" s="342"/>
      <c r="N123" s="342"/>
      <c r="O123" s="342"/>
      <c r="P123" s="342"/>
      <c r="Q123" s="343"/>
      <c r="R123" s="335"/>
      <c r="S123" s="335"/>
    </row>
    <row r="124" spans="1:19" ht="15">
      <c r="A124" s="58"/>
      <c r="B124" s="318" t="s">
        <v>85</v>
      </c>
      <c r="C124" s="327" t="s">
        <v>192</v>
      </c>
      <c r="D124" s="331">
        <v>0</v>
      </c>
      <c r="E124" s="324"/>
      <c r="F124" s="324">
        <f t="shared" si="29"/>
        <v>0</v>
      </c>
      <c r="G124" s="324">
        <f t="shared" ref="G124:G127" si="43">P124</f>
        <v>0</v>
      </c>
      <c r="H124" s="324">
        <f t="shared" ref="H124:H126" si="44">G124</f>
        <v>0</v>
      </c>
      <c r="I124" s="324">
        <f t="shared" si="30"/>
        <v>0</v>
      </c>
      <c r="K124" s="335"/>
      <c r="L124" s="335"/>
      <c r="M124" s="342"/>
      <c r="N124" s="335"/>
      <c r="O124" s="335"/>
      <c r="P124" s="342"/>
      <c r="Q124" s="343"/>
      <c r="R124" s="335"/>
      <c r="S124" s="335"/>
    </row>
    <row r="125" spans="1:19" ht="15">
      <c r="A125" s="58"/>
      <c r="B125" s="318" t="s">
        <v>86</v>
      </c>
      <c r="C125" s="272" t="s">
        <v>193</v>
      </c>
      <c r="D125" s="331">
        <v>0</v>
      </c>
      <c r="E125" s="324"/>
      <c r="F125" s="324">
        <f t="shared" si="29"/>
        <v>0</v>
      </c>
      <c r="G125" s="324">
        <f t="shared" si="43"/>
        <v>0</v>
      </c>
      <c r="H125" s="324">
        <f t="shared" si="44"/>
        <v>0</v>
      </c>
      <c r="I125" s="324">
        <f t="shared" si="30"/>
        <v>0</v>
      </c>
      <c r="K125" s="335"/>
      <c r="L125" s="335"/>
      <c r="M125" s="335"/>
      <c r="N125" s="342"/>
      <c r="O125" s="335"/>
      <c r="P125" s="342"/>
      <c r="Q125" s="343"/>
      <c r="R125" s="335"/>
      <c r="S125" s="335"/>
    </row>
    <row r="126" spans="1:19" ht="15">
      <c r="A126" s="58"/>
      <c r="B126" s="318" t="s">
        <v>237</v>
      </c>
      <c r="C126" s="327" t="s">
        <v>194</v>
      </c>
      <c r="D126" s="331">
        <v>0</v>
      </c>
      <c r="E126" s="324">
        <v>0</v>
      </c>
      <c r="F126" s="324">
        <v>0</v>
      </c>
      <c r="G126" s="324">
        <f t="shared" si="43"/>
        <v>0</v>
      </c>
      <c r="H126" s="324">
        <f t="shared" si="44"/>
        <v>0</v>
      </c>
      <c r="I126" s="324">
        <f t="shared" si="30"/>
        <v>0</v>
      </c>
      <c r="K126" s="335"/>
      <c r="L126" s="335"/>
      <c r="M126" s="335"/>
      <c r="N126" s="335"/>
      <c r="O126" s="335"/>
      <c r="P126" s="342"/>
      <c r="Q126" s="343"/>
      <c r="R126" s="335"/>
      <c r="S126" s="335"/>
    </row>
    <row r="127" spans="1:19" ht="15">
      <c r="A127" s="58"/>
      <c r="B127" s="318" t="s">
        <v>238</v>
      </c>
      <c r="C127" s="327" t="s">
        <v>195</v>
      </c>
      <c r="D127" s="331">
        <v>0</v>
      </c>
      <c r="E127" s="324">
        <v>0</v>
      </c>
      <c r="F127" s="324">
        <v>0</v>
      </c>
      <c r="G127" s="324">
        <f t="shared" si="43"/>
        <v>0</v>
      </c>
      <c r="H127" s="324">
        <v>0</v>
      </c>
      <c r="I127" s="324">
        <f t="shared" si="30"/>
        <v>0</v>
      </c>
      <c r="K127" s="335"/>
      <c r="L127" s="335"/>
      <c r="M127" s="335"/>
      <c r="N127" s="335"/>
      <c r="O127" s="335"/>
      <c r="P127" s="335"/>
      <c r="Q127" s="346"/>
      <c r="R127" s="335"/>
      <c r="S127" s="335"/>
    </row>
    <row r="128" spans="1:19" ht="15">
      <c r="A128" s="58"/>
      <c r="B128" s="318" t="s">
        <v>239</v>
      </c>
      <c r="C128" s="327" t="s">
        <v>196</v>
      </c>
      <c r="D128" s="331">
        <v>0</v>
      </c>
      <c r="E128" s="324">
        <v>0</v>
      </c>
      <c r="F128" s="324">
        <f t="shared" si="29"/>
        <v>0</v>
      </c>
      <c r="G128" s="324">
        <v>0</v>
      </c>
      <c r="H128" s="324">
        <v>0</v>
      </c>
      <c r="I128" s="324">
        <f t="shared" si="30"/>
        <v>0</v>
      </c>
      <c r="K128" s="335"/>
      <c r="L128" s="335"/>
      <c r="M128" s="335"/>
      <c r="N128" s="335"/>
      <c r="O128" s="335"/>
      <c r="P128" s="335"/>
      <c r="Q128" s="346"/>
      <c r="R128" s="335"/>
      <c r="S128" s="335"/>
    </row>
    <row r="129" spans="1:19" ht="15">
      <c r="A129" s="58"/>
      <c r="B129" s="318" t="s">
        <v>240</v>
      </c>
      <c r="C129" s="327" t="s">
        <v>197</v>
      </c>
      <c r="D129" s="331">
        <v>0</v>
      </c>
      <c r="E129" s="324">
        <v>0</v>
      </c>
      <c r="F129" s="324">
        <v>0</v>
      </c>
      <c r="G129" s="324">
        <v>0</v>
      </c>
      <c r="H129" s="324">
        <v>0</v>
      </c>
      <c r="I129" s="324">
        <f t="shared" si="30"/>
        <v>0</v>
      </c>
      <c r="K129" s="335"/>
      <c r="L129" s="335"/>
      <c r="M129" s="335"/>
      <c r="N129" s="335"/>
      <c r="O129" s="335"/>
      <c r="P129" s="335"/>
      <c r="Q129" s="346"/>
      <c r="R129" s="335"/>
      <c r="S129" s="335"/>
    </row>
    <row r="130" spans="1:19" ht="15">
      <c r="A130" s="58"/>
      <c r="B130" s="318" t="s">
        <v>241</v>
      </c>
      <c r="C130" s="327" t="s">
        <v>198</v>
      </c>
      <c r="D130" s="331">
        <v>0</v>
      </c>
      <c r="E130" s="324">
        <v>0</v>
      </c>
      <c r="F130" s="324">
        <v>0</v>
      </c>
      <c r="G130" s="324">
        <v>0</v>
      </c>
      <c r="H130" s="324">
        <v>0</v>
      </c>
      <c r="I130" s="324">
        <f t="shared" si="30"/>
        <v>0</v>
      </c>
      <c r="K130" s="335"/>
      <c r="L130" s="335"/>
      <c r="M130" s="335"/>
      <c r="N130" s="335"/>
      <c r="O130" s="335"/>
      <c r="P130" s="335"/>
      <c r="Q130" s="346"/>
      <c r="R130" s="335"/>
      <c r="S130" s="335"/>
    </row>
    <row r="131" spans="1:19" ht="15">
      <c r="A131" s="58"/>
      <c r="B131" s="318" t="s">
        <v>242</v>
      </c>
      <c r="C131" s="327" t="s">
        <v>199</v>
      </c>
      <c r="D131" s="331">
        <v>0</v>
      </c>
      <c r="E131" s="324">
        <v>0</v>
      </c>
      <c r="F131" s="324">
        <f t="shared" si="29"/>
        <v>0</v>
      </c>
      <c r="G131" s="324">
        <v>0</v>
      </c>
      <c r="H131" s="324">
        <v>0</v>
      </c>
      <c r="I131" s="324">
        <f t="shared" si="30"/>
        <v>0</v>
      </c>
      <c r="K131" s="335"/>
      <c r="L131" s="335"/>
      <c r="M131" s="335"/>
      <c r="N131" s="335"/>
      <c r="O131" s="335"/>
      <c r="P131" s="335"/>
      <c r="Q131" s="346"/>
      <c r="R131" s="335"/>
      <c r="S131" s="335"/>
    </row>
    <row r="132" spans="1:19" ht="15">
      <c r="A132" s="49"/>
      <c r="B132" s="52" t="s">
        <v>243</v>
      </c>
      <c r="C132" s="271"/>
      <c r="D132" s="275"/>
      <c r="E132" s="223"/>
      <c r="F132" s="324"/>
      <c r="G132" s="223"/>
      <c r="H132" s="223"/>
      <c r="I132" s="324">
        <f t="shared" si="30"/>
        <v>0</v>
      </c>
      <c r="K132" s="335"/>
      <c r="L132" s="335"/>
      <c r="M132" s="335"/>
      <c r="N132" s="335"/>
      <c r="O132" s="335"/>
      <c r="P132" s="335"/>
      <c r="Q132" s="346"/>
      <c r="R132" s="335"/>
      <c r="S132" s="335"/>
    </row>
    <row r="133" spans="1:19" ht="15">
      <c r="A133" s="58"/>
      <c r="B133" s="318" t="s">
        <v>32</v>
      </c>
      <c r="C133" s="327" t="s">
        <v>200</v>
      </c>
      <c r="D133" s="331">
        <v>0</v>
      </c>
      <c r="E133" s="324">
        <v>0</v>
      </c>
      <c r="F133" s="324">
        <v>0</v>
      </c>
      <c r="G133" s="324">
        <v>0</v>
      </c>
      <c r="H133" s="324">
        <v>0</v>
      </c>
      <c r="I133" s="324">
        <f t="shared" si="30"/>
        <v>0</v>
      </c>
      <c r="K133" s="335"/>
      <c r="L133" s="335"/>
      <c r="M133" s="335"/>
      <c r="N133" s="335"/>
      <c r="O133" s="335"/>
      <c r="P133" s="335"/>
      <c r="Q133" s="346"/>
      <c r="R133" s="335"/>
      <c r="S133" s="335"/>
    </row>
    <row r="134" spans="1:19" ht="15">
      <c r="A134" s="58"/>
      <c r="B134" s="318" t="s">
        <v>33</v>
      </c>
      <c r="C134" s="327" t="s">
        <v>201</v>
      </c>
      <c r="D134" s="331">
        <v>0</v>
      </c>
      <c r="E134" s="324">
        <v>0</v>
      </c>
      <c r="F134" s="324">
        <v>0</v>
      </c>
      <c r="G134" s="324">
        <v>0</v>
      </c>
      <c r="H134" s="324">
        <v>0</v>
      </c>
      <c r="I134" s="324">
        <f t="shared" si="30"/>
        <v>0</v>
      </c>
      <c r="K134" s="335"/>
      <c r="L134" s="335"/>
      <c r="M134" s="335"/>
      <c r="N134" s="335"/>
      <c r="O134" s="335"/>
      <c r="P134" s="335"/>
      <c r="Q134" s="346"/>
      <c r="R134" s="335"/>
      <c r="S134" s="335"/>
    </row>
    <row r="135" spans="1:19" ht="15">
      <c r="A135" s="58"/>
      <c r="B135" s="318" t="s">
        <v>90</v>
      </c>
      <c r="C135" s="327" t="s">
        <v>202</v>
      </c>
      <c r="D135" s="331">
        <v>0</v>
      </c>
      <c r="E135" s="324">
        <v>0</v>
      </c>
      <c r="F135" s="324">
        <v>0</v>
      </c>
      <c r="G135" s="324">
        <v>0</v>
      </c>
      <c r="H135" s="324">
        <v>0</v>
      </c>
      <c r="I135" s="324">
        <f t="shared" si="30"/>
        <v>0</v>
      </c>
      <c r="K135" s="335"/>
      <c r="L135" s="335"/>
      <c r="M135" s="335"/>
      <c r="N135" s="335"/>
      <c r="O135" s="335"/>
      <c r="P135" s="335"/>
      <c r="Q135" s="346"/>
      <c r="R135" s="335"/>
      <c r="S135" s="335"/>
    </row>
    <row r="136" spans="1:19" ht="15">
      <c r="A136" s="49"/>
      <c r="B136" s="52" t="s">
        <v>244</v>
      </c>
      <c r="C136" s="271"/>
      <c r="D136" s="275"/>
      <c r="E136" s="223"/>
      <c r="F136" s="324"/>
      <c r="G136" s="223"/>
      <c r="H136" s="223"/>
      <c r="I136" s="324">
        <f t="shared" si="30"/>
        <v>0</v>
      </c>
      <c r="K136" s="335"/>
      <c r="L136" s="335"/>
      <c r="M136" s="335"/>
      <c r="N136" s="335"/>
      <c r="O136" s="335"/>
      <c r="P136" s="335"/>
      <c r="Q136" s="346"/>
      <c r="R136" s="335"/>
      <c r="S136" s="335"/>
    </row>
    <row r="137" spans="1:19" ht="15">
      <c r="A137" s="58"/>
      <c r="B137" s="318" t="s">
        <v>35</v>
      </c>
      <c r="C137" s="327" t="s">
        <v>203</v>
      </c>
      <c r="D137" s="331">
        <v>0</v>
      </c>
      <c r="E137" s="324">
        <v>0</v>
      </c>
      <c r="F137" s="324">
        <v>0</v>
      </c>
      <c r="G137" s="324">
        <v>0</v>
      </c>
      <c r="H137" s="324">
        <v>0</v>
      </c>
      <c r="I137" s="324">
        <f t="shared" si="30"/>
        <v>0</v>
      </c>
      <c r="K137" s="335"/>
      <c r="L137" s="335"/>
      <c r="M137" s="335"/>
      <c r="N137" s="335"/>
      <c r="O137" s="335"/>
      <c r="P137" s="335"/>
      <c r="Q137" s="346"/>
      <c r="R137" s="335"/>
      <c r="S137" s="335"/>
    </row>
    <row r="138" spans="1:19" ht="15">
      <c r="A138" s="58"/>
      <c r="B138" s="318" t="s">
        <v>36</v>
      </c>
      <c r="C138" s="327" t="s">
        <v>204</v>
      </c>
      <c r="D138" s="331">
        <v>0</v>
      </c>
      <c r="E138" s="324">
        <v>0</v>
      </c>
      <c r="F138" s="324">
        <v>0</v>
      </c>
      <c r="G138" s="324">
        <v>0</v>
      </c>
      <c r="H138" s="324">
        <v>0</v>
      </c>
      <c r="I138" s="324">
        <f t="shared" si="30"/>
        <v>0</v>
      </c>
      <c r="K138" s="335"/>
      <c r="L138" s="335"/>
      <c r="M138" s="335"/>
      <c r="N138" s="335"/>
      <c r="O138" s="335"/>
      <c r="P138" s="335"/>
      <c r="Q138" s="346"/>
      <c r="R138" s="335"/>
      <c r="S138" s="335"/>
    </row>
    <row r="139" spans="1:19" ht="15">
      <c r="A139" s="58"/>
      <c r="B139" s="318" t="s">
        <v>37</v>
      </c>
      <c r="C139" s="327" t="s">
        <v>205</v>
      </c>
      <c r="D139" s="331">
        <v>0</v>
      </c>
      <c r="E139" s="324">
        <v>0</v>
      </c>
      <c r="F139" s="324">
        <v>0</v>
      </c>
      <c r="G139" s="324">
        <v>0</v>
      </c>
      <c r="H139" s="324">
        <v>0</v>
      </c>
      <c r="I139" s="324">
        <f t="shared" si="30"/>
        <v>0</v>
      </c>
      <c r="K139" s="335"/>
      <c r="L139" s="335"/>
      <c r="M139" s="335"/>
      <c r="N139" s="335"/>
      <c r="O139" s="335"/>
      <c r="P139" s="335"/>
      <c r="Q139" s="346"/>
      <c r="R139" s="335"/>
      <c r="S139" s="335"/>
    </row>
    <row r="140" spans="1:19" ht="15">
      <c r="A140" s="58"/>
      <c r="B140" s="318" t="s">
        <v>38</v>
      </c>
      <c r="C140" s="327" t="s">
        <v>206</v>
      </c>
      <c r="D140" s="332">
        <v>0</v>
      </c>
      <c r="E140" s="324">
        <v>0</v>
      </c>
      <c r="F140" s="324">
        <v>0</v>
      </c>
      <c r="G140" s="324">
        <v>0</v>
      </c>
      <c r="H140" s="324">
        <v>0</v>
      </c>
      <c r="I140" s="324">
        <f t="shared" si="30"/>
        <v>0</v>
      </c>
      <c r="K140" s="335"/>
      <c r="L140" s="335"/>
      <c r="M140" s="335"/>
      <c r="N140" s="335"/>
      <c r="O140" s="335"/>
      <c r="P140" s="335"/>
      <c r="Q140" s="346"/>
      <c r="R140" s="335"/>
      <c r="S140" s="335"/>
    </row>
    <row r="141" spans="1:19" ht="15">
      <c r="A141" s="58"/>
      <c r="B141" s="318" t="s">
        <v>245</v>
      </c>
      <c r="C141" s="327" t="s">
        <v>207</v>
      </c>
      <c r="D141" s="332">
        <v>0</v>
      </c>
      <c r="E141" s="324">
        <v>0</v>
      </c>
      <c r="F141" s="324">
        <v>0</v>
      </c>
      <c r="G141" s="324">
        <v>0</v>
      </c>
      <c r="H141" s="324">
        <v>0</v>
      </c>
      <c r="I141" s="324">
        <f t="shared" si="30"/>
        <v>0</v>
      </c>
      <c r="K141" s="335"/>
      <c r="L141" s="335"/>
      <c r="M141" s="335"/>
      <c r="N141" s="335"/>
      <c r="O141" s="335"/>
      <c r="P141" s="335"/>
      <c r="Q141" s="346"/>
      <c r="R141" s="335"/>
      <c r="S141" s="335"/>
    </row>
    <row r="142" spans="1:19" ht="15">
      <c r="A142" s="58"/>
      <c r="B142" s="318" t="s">
        <v>246</v>
      </c>
      <c r="C142" s="327" t="s">
        <v>208</v>
      </c>
      <c r="D142" s="332">
        <v>0</v>
      </c>
      <c r="E142" s="324">
        <v>0</v>
      </c>
      <c r="F142" s="324">
        <v>0</v>
      </c>
      <c r="G142" s="324">
        <v>0</v>
      </c>
      <c r="H142" s="324">
        <v>0</v>
      </c>
      <c r="I142" s="324">
        <f t="shared" si="30"/>
        <v>0</v>
      </c>
      <c r="K142" s="335"/>
      <c r="L142" s="335"/>
      <c r="M142" s="335"/>
      <c r="N142" s="335"/>
      <c r="O142" s="335"/>
      <c r="P142" s="335"/>
      <c r="Q142" s="346"/>
      <c r="R142" s="335"/>
      <c r="S142" s="335"/>
    </row>
    <row r="143" spans="1:19" ht="15">
      <c r="A143" s="58"/>
      <c r="B143" s="318" t="s">
        <v>247</v>
      </c>
      <c r="C143" s="327" t="s">
        <v>209</v>
      </c>
      <c r="D143" s="332">
        <v>0</v>
      </c>
      <c r="E143" s="322">
        <v>0</v>
      </c>
      <c r="F143" s="322">
        <v>0</v>
      </c>
      <c r="G143" s="322">
        <v>0</v>
      </c>
      <c r="H143" s="322">
        <v>0</v>
      </c>
      <c r="I143" s="322">
        <f t="shared" si="30"/>
        <v>0</v>
      </c>
      <c r="K143" s="335"/>
      <c r="L143" s="335"/>
      <c r="M143" s="335"/>
      <c r="N143" s="335"/>
      <c r="O143" s="335"/>
      <c r="P143" s="335"/>
      <c r="Q143" s="346"/>
      <c r="R143" s="335"/>
      <c r="S143" s="335"/>
    </row>
    <row r="144" spans="1:19" ht="15">
      <c r="A144" s="49"/>
      <c r="B144" s="52" t="s">
        <v>248</v>
      </c>
      <c r="C144" s="271"/>
      <c r="D144" s="275"/>
      <c r="E144" s="223"/>
      <c r="F144" s="223"/>
      <c r="G144" s="223"/>
      <c r="H144" s="223"/>
      <c r="I144" s="322">
        <f t="shared" si="30"/>
        <v>0</v>
      </c>
      <c r="K144" s="335"/>
      <c r="L144" s="335"/>
      <c r="M144" s="335"/>
      <c r="N144" s="335"/>
      <c r="O144" s="335"/>
      <c r="P144" s="335"/>
      <c r="Q144" s="346"/>
      <c r="R144" s="335"/>
      <c r="S144" s="335"/>
    </row>
    <row r="145" spans="1:19" ht="15">
      <c r="A145" s="58"/>
      <c r="B145" s="318" t="s">
        <v>103</v>
      </c>
      <c r="C145" s="327" t="s">
        <v>210</v>
      </c>
      <c r="D145" s="332">
        <v>0</v>
      </c>
      <c r="E145" s="322">
        <v>0</v>
      </c>
      <c r="F145" s="322">
        <v>0</v>
      </c>
      <c r="G145" s="322">
        <v>0</v>
      </c>
      <c r="H145" s="322">
        <v>0</v>
      </c>
      <c r="I145" s="322">
        <f t="shared" si="30"/>
        <v>0</v>
      </c>
      <c r="K145" s="335"/>
      <c r="L145" s="335"/>
      <c r="M145" s="335"/>
      <c r="N145" s="335"/>
      <c r="O145" s="335"/>
      <c r="P145" s="335"/>
      <c r="Q145" s="346"/>
      <c r="R145" s="335"/>
      <c r="S145" s="335"/>
    </row>
    <row r="146" spans="1:19" ht="15">
      <c r="A146" s="58"/>
      <c r="B146" s="318" t="s">
        <v>104</v>
      </c>
      <c r="C146" s="327" t="s">
        <v>211</v>
      </c>
      <c r="D146" s="332">
        <v>0</v>
      </c>
      <c r="E146" s="322">
        <v>0</v>
      </c>
      <c r="F146" s="322">
        <v>0</v>
      </c>
      <c r="G146" s="322">
        <v>0</v>
      </c>
      <c r="H146" s="322">
        <v>0</v>
      </c>
      <c r="I146" s="322">
        <f t="shared" si="30"/>
        <v>0</v>
      </c>
      <c r="K146" s="335"/>
      <c r="L146" s="335"/>
      <c r="M146" s="335"/>
      <c r="N146" s="335"/>
      <c r="O146" s="335"/>
      <c r="P146" s="335"/>
      <c r="Q146" s="346"/>
      <c r="R146" s="335"/>
      <c r="S146" s="335"/>
    </row>
    <row r="147" spans="1:19" ht="15">
      <c r="A147" s="58"/>
      <c r="B147" s="318" t="s">
        <v>105</v>
      </c>
      <c r="C147" s="327" t="s">
        <v>212</v>
      </c>
      <c r="D147" s="332">
        <v>0</v>
      </c>
      <c r="E147" s="322">
        <v>0</v>
      </c>
      <c r="F147" s="322">
        <v>0</v>
      </c>
      <c r="G147" s="322">
        <v>0</v>
      </c>
      <c r="H147" s="322">
        <v>0</v>
      </c>
      <c r="I147" s="322">
        <f t="shared" si="30"/>
        <v>0</v>
      </c>
      <c r="K147" s="335"/>
      <c r="L147" s="335"/>
      <c r="M147" s="335"/>
      <c r="N147" s="335"/>
      <c r="O147" s="335"/>
      <c r="P147" s="335"/>
      <c r="Q147" s="346"/>
      <c r="R147" s="335"/>
      <c r="S147" s="335"/>
    </row>
    <row r="148" spans="1:19" ht="15">
      <c r="A148" s="49"/>
      <c r="B148" s="52" t="s">
        <v>249</v>
      </c>
      <c r="C148" s="271"/>
      <c r="D148" s="275"/>
      <c r="E148" s="223"/>
      <c r="F148" s="223"/>
      <c r="G148" s="223"/>
      <c r="H148" s="223"/>
      <c r="I148" s="322">
        <f t="shared" si="30"/>
        <v>0</v>
      </c>
      <c r="K148" s="335"/>
      <c r="L148" s="335"/>
      <c r="M148" s="335"/>
      <c r="N148" s="335"/>
      <c r="O148" s="335"/>
      <c r="P148" s="335"/>
      <c r="Q148" s="346"/>
      <c r="R148" s="335"/>
      <c r="S148" s="335"/>
    </row>
    <row r="149" spans="1:19" ht="15">
      <c r="A149" s="58"/>
      <c r="B149" s="318" t="s">
        <v>250</v>
      </c>
      <c r="C149" s="327" t="s">
        <v>213</v>
      </c>
      <c r="D149" s="332">
        <v>0</v>
      </c>
      <c r="E149" s="322">
        <v>0</v>
      </c>
      <c r="F149" s="322">
        <v>0</v>
      </c>
      <c r="G149" s="322">
        <v>0</v>
      </c>
      <c r="H149" s="322">
        <v>0</v>
      </c>
      <c r="I149" s="322">
        <f t="shared" si="30"/>
        <v>0</v>
      </c>
      <c r="K149" s="335"/>
      <c r="L149" s="335"/>
      <c r="M149" s="335"/>
      <c r="N149" s="335"/>
      <c r="O149" s="335"/>
      <c r="P149" s="335"/>
      <c r="Q149" s="346"/>
      <c r="R149" s="335"/>
      <c r="S149" s="335"/>
    </row>
    <row r="150" spans="1:19" ht="15">
      <c r="A150" s="58"/>
      <c r="B150" s="318" t="s">
        <v>251</v>
      </c>
      <c r="C150" s="327" t="s">
        <v>214</v>
      </c>
      <c r="D150" s="332">
        <v>0</v>
      </c>
      <c r="E150" s="322">
        <v>0</v>
      </c>
      <c r="F150" s="322">
        <v>0</v>
      </c>
      <c r="G150" s="322">
        <v>0</v>
      </c>
      <c r="H150" s="322">
        <v>0</v>
      </c>
      <c r="I150" s="322">
        <f t="shared" ref="I150:I155" si="45">+F150-G150</f>
        <v>0</v>
      </c>
      <c r="K150" s="335"/>
      <c r="L150" s="335"/>
      <c r="M150" s="335"/>
      <c r="N150" s="335"/>
      <c r="O150" s="335"/>
      <c r="P150" s="335"/>
      <c r="Q150" s="346"/>
      <c r="R150" s="335"/>
      <c r="S150" s="335"/>
    </row>
    <row r="151" spans="1:19" ht="15">
      <c r="A151" s="58"/>
      <c r="B151" s="318" t="s">
        <v>252</v>
      </c>
      <c r="C151" s="327" t="s">
        <v>215</v>
      </c>
      <c r="D151" s="332">
        <v>0</v>
      </c>
      <c r="E151" s="322">
        <v>0</v>
      </c>
      <c r="F151" s="322">
        <v>0</v>
      </c>
      <c r="G151" s="322">
        <v>0</v>
      </c>
      <c r="H151" s="322">
        <v>0</v>
      </c>
      <c r="I151" s="322">
        <f t="shared" si="45"/>
        <v>0</v>
      </c>
      <c r="K151" s="335"/>
      <c r="L151" s="335"/>
      <c r="M151" s="335"/>
      <c r="N151" s="335"/>
      <c r="O151" s="335"/>
      <c r="P151" s="335"/>
      <c r="Q151" s="346"/>
      <c r="R151" s="335"/>
      <c r="S151" s="335"/>
    </row>
    <row r="152" spans="1:19" ht="15">
      <c r="A152" s="58"/>
      <c r="B152" s="318" t="s">
        <v>253</v>
      </c>
      <c r="C152" s="327" t="s">
        <v>216</v>
      </c>
      <c r="D152" s="332">
        <v>0</v>
      </c>
      <c r="E152" s="322">
        <v>0</v>
      </c>
      <c r="F152" s="322">
        <v>0</v>
      </c>
      <c r="G152" s="322">
        <v>0</v>
      </c>
      <c r="H152" s="322">
        <v>0</v>
      </c>
      <c r="I152" s="322">
        <f t="shared" si="45"/>
        <v>0</v>
      </c>
      <c r="K152" s="335"/>
      <c r="L152" s="335"/>
      <c r="M152" s="335"/>
      <c r="N152" s="335"/>
      <c r="O152" s="335"/>
      <c r="P152" s="335"/>
      <c r="Q152" s="346"/>
      <c r="R152" s="335"/>
      <c r="S152" s="335"/>
    </row>
    <row r="153" spans="1:19" ht="15">
      <c r="A153" s="58"/>
      <c r="B153" s="318" t="s">
        <v>254</v>
      </c>
      <c r="C153" s="327" t="s">
        <v>217</v>
      </c>
      <c r="D153" s="332">
        <v>0</v>
      </c>
      <c r="E153" s="322">
        <v>0</v>
      </c>
      <c r="F153" s="322">
        <v>0</v>
      </c>
      <c r="G153" s="322">
        <v>0</v>
      </c>
      <c r="H153" s="322">
        <v>0</v>
      </c>
      <c r="I153" s="322">
        <f t="shared" si="45"/>
        <v>0</v>
      </c>
      <c r="K153" s="335"/>
      <c r="L153" s="335"/>
      <c r="M153" s="335"/>
      <c r="N153" s="335"/>
      <c r="O153" s="335"/>
      <c r="P153" s="335"/>
      <c r="Q153" s="346"/>
      <c r="R153" s="335"/>
      <c r="S153" s="335"/>
    </row>
    <row r="154" spans="1:19" ht="15">
      <c r="A154" s="58"/>
      <c r="B154" s="318" t="s">
        <v>255</v>
      </c>
      <c r="C154" s="327" t="s">
        <v>218</v>
      </c>
      <c r="D154" s="332">
        <v>0</v>
      </c>
      <c r="E154" s="322"/>
      <c r="F154" s="322">
        <v>0</v>
      </c>
      <c r="G154" s="322">
        <v>0</v>
      </c>
      <c r="H154" s="322">
        <v>0</v>
      </c>
      <c r="I154" s="322">
        <f t="shared" si="45"/>
        <v>0</v>
      </c>
      <c r="K154" s="335"/>
      <c r="L154" s="335"/>
      <c r="M154" s="335"/>
      <c r="N154" s="335"/>
      <c r="O154" s="335"/>
      <c r="P154" s="335"/>
      <c r="Q154" s="346"/>
      <c r="R154" s="335"/>
      <c r="S154" s="335"/>
    </row>
    <row r="155" spans="1:19" ht="15">
      <c r="A155" s="58"/>
      <c r="B155" s="325" t="s">
        <v>256</v>
      </c>
      <c r="C155" s="326" t="s">
        <v>219</v>
      </c>
      <c r="D155" s="332">
        <v>0</v>
      </c>
      <c r="E155" s="333">
        <v>0</v>
      </c>
      <c r="F155" s="322">
        <v>0</v>
      </c>
      <c r="G155" s="322">
        <v>0</v>
      </c>
      <c r="H155" s="322">
        <v>0</v>
      </c>
      <c r="I155" s="322">
        <f t="shared" si="45"/>
        <v>0</v>
      </c>
      <c r="K155" s="335"/>
      <c r="L155" s="335"/>
      <c r="M155" s="335"/>
      <c r="N155" s="335"/>
      <c r="O155" s="335"/>
      <c r="P155" s="335"/>
      <c r="Q155" s="346"/>
      <c r="R155" s="335"/>
      <c r="S155" s="335"/>
    </row>
    <row r="156" spans="1:19" ht="15">
      <c r="A156" s="58"/>
      <c r="B156" s="56" t="s">
        <v>220</v>
      </c>
      <c r="C156" s="57"/>
      <c r="D156" s="267">
        <f t="shared" ref="D156:I156" si="46">+D10+D83</f>
        <v>19221262</v>
      </c>
      <c r="E156" s="267">
        <f t="shared" si="46"/>
        <v>89260.37</v>
      </c>
      <c r="F156" s="267">
        <f t="shared" si="46"/>
        <v>19310522.370000001</v>
      </c>
      <c r="G156" s="267">
        <f>+G10+G83</f>
        <v>6249939.5269999988</v>
      </c>
      <c r="H156" s="267">
        <f t="shared" si="46"/>
        <v>6249939.5269999988</v>
      </c>
      <c r="I156" s="267">
        <f t="shared" si="46"/>
        <v>13060582.843000002</v>
      </c>
      <c r="K156" s="335"/>
      <c r="L156" s="335"/>
      <c r="M156" s="335"/>
      <c r="N156" s="335"/>
      <c r="O156" s="335"/>
      <c r="P156" s="335"/>
      <c r="Q156" s="346"/>
      <c r="R156" s="335"/>
      <c r="S156" s="335"/>
    </row>
    <row r="157" spans="1:19">
      <c r="G157" s="73"/>
      <c r="K157" s="335"/>
      <c r="L157" s="335"/>
      <c r="M157" s="335"/>
      <c r="N157" s="335"/>
      <c r="O157" s="335"/>
      <c r="P157" s="335"/>
      <c r="Q157" s="346"/>
      <c r="R157" s="335"/>
      <c r="S157" s="335"/>
    </row>
    <row r="158" spans="1:19">
      <c r="K158" s="335"/>
      <c r="L158" s="335"/>
      <c r="M158" s="335"/>
      <c r="N158" s="335"/>
      <c r="O158" s="335"/>
      <c r="P158" s="335"/>
      <c r="Q158" s="346"/>
      <c r="R158" s="335"/>
      <c r="S158" s="335"/>
    </row>
    <row r="159" spans="1:19">
      <c r="K159" s="335"/>
      <c r="L159" s="335"/>
      <c r="M159" s="335"/>
      <c r="N159" s="335"/>
      <c r="O159" s="335"/>
      <c r="P159" s="335"/>
      <c r="Q159" s="346"/>
      <c r="R159" s="335"/>
      <c r="S159" s="335"/>
    </row>
    <row r="160" spans="1:19">
      <c r="G160" s="276"/>
      <c r="H160" s="276"/>
      <c r="K160" s="335"/>
      <c r="L160" s="335"/>
      <c r="M160" s="335"/>
      <c r="N160" s="335"/>
      <c r="O160" s="335"/>
      <c r="P160" s="335"/>
      <c r="Q160" s="346"/>
      <c r="R160" s="335"/>
      <c r="S160" s="335"/>
    </row>
    <row r="163" spans="4:24" s="290" customFormat="1">
      <c r="J163" s="286"/>
      <c r="K163" s="286"/>
      <c r="L163" s="286"/>
      <c r="M163" s="286"/>
      <c r="N163" s="286"/>
      <c r="O163" s="286"/>
      <c r="P163" s="286"/>
      <c r="Q163" s="316"/>
      <c r="R163" s="286"/>
      <c r="S163" s="286"/>
      <c r="T163" s="286"/>
      <c r="U163" s="286"/>
      <c r="V163" s="286"/>
      <c r="W163" s="286"/>
      <c r="X163" s="286"/>
    </row>
    <row r="164" spans="4:24" s="290" customFormat="1">
      <c r="J164" s="286"/>
      <c r="K164" s="286"/>
      <c r="L164" s="286"/>
      <c r="M164" s="286"/>
      <c r="N164" s="286"/>
      <c r="O164" s="286"/>
      <c r="P164" s="286"/>
      <c r="Q164" s="316"/>
      <c r="R164" s="286"/>
      <c r="S164" s="286"/>
      <c r="T164" s="286"/>
      <c r="U164" s="286"/>
      <c r="V164" s="286"/>
      <c r="W164" s="286"/>
      <c r="X164" s="286"/>
    </row>
    <row r="165" spans="4:24" s="290" customFormat="1">
      <c r="J165" s="286"/>
      <c r="K165" s="286"/>
      <c r="L165" s="286"/>
      <c r="M165" s="286"/>
      <c r="N165" s="286"/>
      <c r="O165" s="286"/>
      <c r="P165" s="286"/>
      <c r="Q165" s="316"/>
      <c r="R165" s="286"/>
      <c r="S165" s="286"/>
      <c r="T165" s="286"/>
      <c r="U165" s="286"/>
      <c r="V165" s="286"/>
      <c r="W165" s="286"/>
      <c r="X165" s="286"/>
    </row>
    <row r="166" spans="4:24" s="290" customFormat="1">
      <c r="J166" s="286"/>
      <c r="K166" s="286"/>
      <c r="L166" s="286"/>
      <c r="M166" s="286"/>
      <c r="N166" s="286"/>
      <c r="O166" s="286"/>
      <c r="P166" s="286"/>
      <c r="Q166" s="316"/>
      <c r="R166" s="286"/>
      <c r="S166" s="286"/>
      <c r="T166" s="286"/>
      <c r="U166" s="286"/>
      <c r="V166" s="286"/>
      <c r="W166" s="286"/>
      <c r="X166" s="286"/>
    </row>
    <row r="167" spans="4:24" s="290" customFormat="1">
      <c r="J167" s="286"/>
      <c r="K167" s="286"/>
      <c r="L167" s="286"/>
      <c r="M167" s="286"/>
      <c r="N167" s="286"/>
      <c r="O167" s="286"/>
      <c r="P167" s="286"/>
      <c r="Q167" s="316"/>
      <c r="R167" s="286"/>
      <c r="S167" s="286"/>
      <c r="T167" s="286"/>
      <c r="U167" s="286"/>
      <c r="V167" s="286"/>
      <c r="W167" s="286"/>
      <c r="X167" s="286"/>
    </row>
    <row r="168" spans="4:24" s="290" customFormat="1">
      <c r="J168" s="286"/>
      <c r="K168" s="286"/>
      <c r="L168" s="286"/>
      <c r="M168" s="286"/>
      <c r="N168" s="286"/>
      <c r="O168" s="286"/>
      <c r="P168" s="286"/>
      <c r="Q168" s="316"/>
      <c r="R168" s="286"/>
      <c r="S168" s="286"/>
      <c r="T168" s="286"/>
      <c r="U168" s="286"/>
      <c r="V168" s="286"/>
      <c r="W168" s="286"/>
      <c r="X168" s="286"/>
    </row>
    <row r="169" spans="4:24" s="290" customFormat="1">
      <c r="J169" s="286"/>
      <c r="K169" s="286"/>
      <c r="L169" s="286"/>
      <c r="M169" s="286"/>
      <c r="N169" s="286"/>
      <c r="O169" s="286"/>
      <c r="P169" s="286"/>
      <c r="Q169" s="316"/>
      <c r="R169" s="286"/>
      <c r="S169" s="286"/>
      <c r="T169" s="286"/>
      <c r="U169" s="286"/>
      <c r="V169" s="286"/>
      <c r="W169" s="286"/>
      <c r="X169" s="286"/>
    </row>
    <row r="170" spans="4:24" s="290" customFormat="1">
      <c r="J170" s="286"/>
      <c r="K170" s="286"/>
      <c r="L170" s="286"/>
      <c r="M170" s="286"/>
      <c r="N170" s="286"/>
      <c r="O170" s="286"/>
      <c r="P170" s="286"/>
      <c r="Q170" s="316"/>
      <c r="R170" s="286"/>
      <c r="S170" s="286"/>
      <c r="T170" s="286"/>
      <c r="U170" s="286"/>
      <c r="V170" s="286"/>
      <c r="W170" s="286"/>
      <c r="X170" s="286"/>
    </row>
    <row r="171" spans="4:24" s="290" customFormat="1">
      <c r="H171" s="290" t="s">
        <v>543</v>
      </c>
      <c r="J171" s="286"/>
      <c r="K171" s="286"/>
      <c r="L171" s="286"/>
      <c r="M171" s="286"/>
      <c r="N171" s="286"/>
      <c r="O171" s="286"/>
      <c r="P171" s="286"/>
      <c r="Q171" s="316"/>
      <c r="R171" s="286"/>
      <c r="S171" s="286"/>
      <c r="T171" s="286"/>
      <c r="U171" s="286"/>
      <c r="V171" s="286"/>
      <c r="W171" s="286"/>
      <c r="X171" s="286"/>
    </row>
    <row r="172" spans="4:24" s="290" customFormat="1">
      <c r="D172" s="290" t="s">
        <v>539</v>
      </c>
      <c r="F172" s="291">
        <f>G11+G84</f>
        <v>4657797.2899999991</v>
      </c>
      <c r="G172" s="290">
        <v>12088550.369999999</v>
      </c>
      <c r="H172" s="291">
        <f>F172-G172</f>
        <v>-7430753.0800000001</v>
      </c>
      <c r="J172" s="286"/>
      <c r="K172" s="286"/>
      <c r="L172" s="286"/>
      <c r="M172" s="286"/>
      <c r="N172" s="286"/>
      <c r="O172" s="286"/>
      <c r="P172" s="286"/>
      <c r="Q172" s="316"/>
      <c r="R172" s="286"/>
      <c r="S172" s="286"/>
      <c r="T172" s="286"/>
      <c r="U172" s="286"/>
      <c r="V172" s="286"/>
      <c r="W172" s="286"/>
      <c r="X172" s="286"/>
    </row>
    <row r="173" spans="4:24" s="290" customFormat="1">
      <c r="D173" s="290" t="s">
        <v>540</v>
      </c>
      <c r="F173" s="291">
        <f>G19+G92</f>
        <v>470161.87999999995</v>
      </c>
      <c r="G173" s="290">
        <v>915332.46</v>
      </c>
      <c r="H173" s="291">
        <f t="shared" ref="H173:H175" si="47">F173-G173</f>
        <v>-445170.58</v>
      </c>
      <c r="J173" s="286"/>
      <c r="K173" s="286"/>
      <c r="L173" s="286"/>
      <c r="M173" s="286"/>
      <c r="N173" s="286"/>
      <c r="O173" s="286"/>
      <c r="P173" s="286"/>
      <c r="Q173" s="316"/>
      <c r="R173" s="286"/>
      <c r="S173" s="286"/>
      <c r="T173" s="286"/>
      <c r="U173" s="286"/>
      <c r="V173" s="286"/>
      <c r="W173" s="286"/>
      <c r="X173" s="286"/>
    </row>
    <row r="174" spans="4:24" s="290" customFormat="1">
      <c r="D174" s="290" t="s">
        <v>541</v>
      </c>
      <c r="F174" s="291">
        <f>G29+G102</f>
        <v>1119340.3569999998</v>
      </c>
      <c r="G174" s="290">
        <v>2934092.94</v>
      </c>
      <c r="H174" s="291">
        <f t="shared" si="47"/>
        <v>-1814752.5830000001</v>
      </c>
      <c r="J174" s="286"/>
      <c r="K174" s="286"/>
      <c r="L174" s="286"/>
      <c r="M174" s="286"/>
      <c r="N174" s="286"/>
      <c r="O174" s="286"/>
      <c r="P174" s="286"/>
      <c r="Q174" s="316"/>
      <c r="R174" s="286"/>
      <c r="S174" s="286"/>
      <c r="T174" s="286"/>
      <c r="U174" s="286"/>
      <c r="V174" s="286"/>
      <c r="W174" s="286"/>
      <c r="X174" s="286"/>
    </row>
    <row r="175" spans="4:24" s="290" customFormat="1">
      <c r="D175" s="290" t="s">
        <v>542</v>
      </c>
      <c r="F175" s="291">
        <f>G49+G122</f>
        <v>2640</v>
      </c>
      <c r="G175" s="290">
        <v>896355.46</v>
      </c>
      <c r="H175" s="291">
        <f t="shared" si="47"/>
        <v>-893715.46</v>
      </c>
      <c r="J175" s="286"/>
      <c r="K175" s="286"/>
      <c r="L175" s="286"/>
      <c r="M175" s="286"/>
      <c r="N175" s="286"/>
      <c r="O175" s="286"/>
      <c r="P175" s="286"/>
      <c r="Q175" s="316"/>
      <c r="R175" s="286"/>
      <c r="S175" s="286"/>
      <c r="T175" s="286"/>
      <c r="U175" s="286"/>
      <c r="V175" s="286"/>
      <c r="W175" s="286"/>
      <c r="X175" s="286"/>
    </row>
    <row r="176" spans="4:24" s="290" customFormat="1">
      <c r="J176" s="286"/>
      <c r="K176" s="286"/>
      <c r="L176" s="286"/>
      <c r="M176" s="286"/>
      <c r="N176" s="286"/>
      <c r="O176" s="286"/>
      <c r="P176" s="286"/>
      <c r="Q176" s="316"/>
      <c r="R176" s="286"/>
      <c r="S176" s="286"/>
      <c r="T176" s="286"/>
      <c r="U176" s="286"/>
      <c r="V176" s="286"/>
      <c r="W176" s="286"/>
      <c r="X176" s="286"/>
    </row>
    <row r="177" spans="10:24" s="290" customFormat="1">
      <c r="J177" s="286"/>
      <c r="K177" s="286"/>
      <c r="L177" s="286"/>
      <c r="M177" s="286"/>
      <c r="N177" s="286"/>
      <c r="O177" s="286"/>
      <c r="P177" s="286"/>
      <c r="Q177" s="316"/>
      <c r="R177" s="286"/>
      <c r="S177" s="286"/>
      <c r="T177" s="286"/>
      <c r="U177" s="286"/>
      <c r="V177" s="286"/>
      <c r="W177" s="286"/>
      <c r="X177" s="286"/>
    </row>
    <row r="178" spans="10:24" s="290" customFormat="1">
      <c r="J178" s="286"/>
      <c r="K178" s="286"/>
      <c r="L178" s="286"/>
      <c r="M178" s="286"/>
      <c r="N178" s="286"/>
      <c r="O178" s="286"/>
      <c r="P178" s="286"/>
      <c r="Q178" s="316"/>
      <c r="R178" s="286"/>
      <c r="S178" s="286"/>
      <c r="T178" s="286"/>
      <c r="U178" s="286"/>
      <c r="V178" s="286"/>
      <c r="W178" s="286"/>
      <c r="X178" s="286"/>
    </row>
    <row r="179" spans="10:24" s="290" customFormat="1">
      <c r="J179" s="286"/>
      <c r="K179" s="286"/>
      <c r="L179" s="286"/>
      <c r="M179" s="286"/>
      <c r="N179" s="286"/>
      <c r="O179" s="286"/>
      <c r="P179" s="286"/>
      <c r="Q179" s="316"/>
      <c r="R179" s="286"/>
      <c r="S179" s="286"/>
      <c r="T179" s="286"/>
      <c r="U179" s="286"/>
      <c r="V179" s="286"/>
      <c r="W179" s="286"/>
      <c r="X179" s="286"/>
    </row>
    <row r="180" spans="10:24" s="290" customFormat="1">
      <c r="J180" s="286"/>
      <c r="K180" s="286"/>
      <c r="L180" s="286"/>
      <c r="M180" s="286"/>
      <c r="N180" s="286"/>
      <c r="O180" s="286"/>
      <c r="P180" s="286"/>
      <c r="Q180" s="316"/>
      <c r="R180" s="286"/>
      <c r="S180" s="286"/>
      <c r="T180" s="286"/>
      <c r="U180" s="286"/>
      <c r="V180" s="286"/>
      <c r="W180" s="286"/>
      <c r="X180" s="286"/>
    </row>
    <row r="181" spans="10:24" s="290" customFormat="1">
      <c r="J181" s="286"/>
      <c r="K181" s="286"/>
      <c r="L181" s="286"/>
      <c r="M181" s="286"/>
      <c r="N181" s="286"/>
      <c r="O181" s="286"/>
      <c r="P181" s="286"/>
      <c r="Q181" s="316"/>
      <c r="R181" s="286"/>
      <c r="S181" s="286"/>
      <c r="T181" s="286"/>
      <c r="U181" s="286"/>
      <c r="V181" s="286"/>
      <c r="W181" s="286"/>
      <c r="X181" s="286"/>
    </row>
    <row r="182" spans="10:24" s="290" customFormat="1">
      <c r="J182" s="286"/>
      <c r="K182" s="286"/>
      <c r="L182" s="286"/>
      <c r="M182" s="286"/>
      <c r="N182" s="286"/>
      <c r="O182" s="286"/>
      <c r="P182" s="286"/>
      <c r="Q182" s="316"/>
      <c r="R182" s="286"/>
      <c r="S182" s="286"/>
      <c r="T182" s="286"/>
      <c r="U182" s="286"/>
      <c r="V182" s="286"/>
      <c r="W182" s="286"/>
      <c r="X182" s="286"/>
    </row>
    <row r="183" spans="10:24" s="290" customFormat="1">
      <c r="J183" s="286"/>
      <c r="K183" s="286"/>
      <c r="L183" s="286"/>
      <c r="M183" s="286"/>
      <c r="N183" s="286"/>
      <c r="O183" s="286"/>
      <c r="P183" s="286"/>
      <c r="Q183" s="316"/>
      <c r="R183" s="286"/>
      <c r="S183" s="286"/>
      <c r="T183" s="286"/>
      <c r="U183" s="286"/>
      <c r="V183" s="286"/>
      <c r="W183" s="286"/>
      <c r="X183" s="286"/>
    </row>
    <row r="184" spans="10:24" s="290" customFormat="1">
      <c r="J184" s="286"/>
      <c r="K184" s="286"/>
      <c r="L184" s="286"/>
      <c r="M184" s="286"/>
      <c r="N184" s="286"/>
      <c r="O184" s="286"/>
      <c r="P184" s="286"/>
      <c r="Q184" s="316"/>
      <c r="R184" s="286"/>
      <c r="S184" s="286"/>
      <c r="T184" s="286"/>
      <c r="U184" s="286"/>
      <c r="V184" s="286"/>
      <c r="W184" s="286"/>
      <c r="X184" s="286"/>
    </row>
    <row r="185" spans="10:24" s="290" customFormat="1">
      <c r="J185" s="286"/>
      <c r="K185" s="286"/>
      <c r="L185" s="286"/>
      <c r="M185" s="286"/>
      <c r="N185" s="286"/>
      <c r="O185" s="286"/>
      <c r="P185" s="286"/>
      <c r="Q185" s="316"/>
      <c r="R185" s="286"/>
      <c r="S185" s="286"/>
      <c r="T185" s="286"/>
      <c r="U185" s="286"/>
      <c r="V185" s="286"/>
      <c r="W185" s="286"/>
      <c r="X185" s="286"/>
    </row>
    <row r="186" spans="10:24" s="290" customFormat="1">
      <c r="J186" s="286"/>
      <c r="K186" s="286"/>
      <c r="L186" s="286"/>
      <c r="M186" s="286"/>
      <c r="N186" s="286"/>
      <c r="O186" s="286"/>
      <c r="P186" s="286"/>
      <c r="Q186" s="316"/>
      <c r="R186" s="286"/>
      <c r="S186" s="286"/>
      <c r="T186" s="286"/>
      <c r="U186" s="286"/>
      <c r="V186" s="286"/>
      <c r="W186" s="286"/>
      <c r="X186" s="286"/>
    </row>
    <row r="187" spans="10:24" s="290" customFormat="1">
      <c r="J187" s="286"/>
      <c r="K187" s="286"/>
      <c r="L187" s="286"/>
      <c r="M187" s="286"/>
      <c r="N187" s="286"/>
      <c r="O187" s="286"/>
      <c r="P187" s="286"/>
      <c r="Q187" s="316"/>
      <c r="R187" s="286"/>
      <c r="S187" s="286"/>
      <c r="T187" s="286"/>
      <c r="U187" s="286"/>
      <c r="V187" s="286"/>
      <c r="W187" s="286"/>
      <c r="X187" s="286"/>
    </row>
    <row r="188" spans="10:24" s="290" customFormat="1">
      <c r="J188" s="286"/>
      <c r="K188" s="286"/>
      <c r="L188" s="286"/>
      <c r="M188" s="286"/>
      <c r="N188" s="286"/>
      <c r="O188" s="286"/>
      <c r="P188" s="286"/>
      <c r="Q188" s="316"/>
      <c r="R188" s="286"/>
      <c r="S188" s="286"/>
      <c r="T188" s="286"/>
      <c r="U188" s="286"/>
      <c r="V188" s="286"/>
      <c r="W188" s="286"/>
      <c r="X188" s="286"/>
    </row>
    <row r="189" spans="10:24" s="290" customFormat="1">
      <c r="J189" s="286"/>
      <c r="K189" s="286"/>
      <c r="L189" s="286"/>
      <c r="M189" s="286"/>
      <c r="N189" s="286"/>
      <c r="O189" s="286"/>
      <c r="P189" s="286"/>
      <c r="Q189" s="316"/>
      <c r="R189" s="286"/>
      <c r="S189" s="286"/>
      <c r="T189" s="286"/>
      <c r="U189" s="286"/>
      <c r="V189" s="286"/>
      <c r="W189" s="286"/>
      <c r="X189" s="286"/>
    </row>
    <row r="190" spans="10:24" s="290" customFormat="1">
      <c r="J190" s="286"/>
      <c r="K190" s="286"/>
      <c r="L190" s="286"/>
      <c r="M190" s="286"/>
      <c r="N190" s="286"/>
      <c r="O190" s="286"/>
      <c r="P190" s="286"/>
      <c r="Q190" s="316"/>
      <c r="R190" s="286"/>
      <c r="S190" s="286"/>
      <c r="T190" s="286"/>
      <c r="U190" s="286"/>
      <c r="V190" s="286"/>
      <c r="W190" s="286"/>
      <c r="X190" s="286"/>
    </row>
    <row r="191" spans="10:24" s="290" customFormat="1">
      <c r="J191" s="286"/>
      <c r="K191" s="286"/>
      <c r="L191" s="286"/>
      <c r="M191" s="286"/>
      <c r="N191" s="286"/>
      <c r="O191" s="286"/>
      <c r="P191" s="286"/>
      <c r="Q191" s="316"/>
      <c r="R191" s="286"/>
      <c r="S191" s="286"/>
      <c r="T191" s="286"/>
      <c r="U191" s="286"/>
      <c r="V191" s="286"/>
      <c r="W191" s="286"/>
      <c r="X191" s="286"/>
    </row>
    <row r="192" spans="10:24" s="290" customFormat="1">
      <c r="J192" s="286"/>
      <c r="K192" s="286"/>
      <c r="L192" s="286"/>
      <c r="M192" s="286"/>
      <c r="N192" s="286"/>
      <c r="O192" s="286"/>
      <c r="P192" s="286"/>
      <c r="Q192" s="316"/>
      <c r="R192" s="286"/>
      <c r="S192" s="286"/>
      <c r="T192" s="286"/>
      <c r="U192" s="286"/>
      <c r="V192" s="286"/>
      <c r="W192" s="286"/>
      <c r="X192" s="286"/>
    </row>
    <row r="193" spans="10:24" s="290" customFormat="1">
      <c r="J193" s="286"/>
      <c r="K193" s="286"/>
      <c r="L193" s="286"/>
      <c r="M193" s="286"/>
      <c r="N193" s="286"/>
      <c r="O193" s="286"/>
      <c r="P193" s="286"/>
      <c r="Q193" s="316"/>
      <c r="R193" s="286"/>
      <c r="S193" s="286"/>
      <c r="T193" s="286"/>
      <c r="U193" s="286"/>
      <c r="V193" s="286"/>
      <c r="W193" s="286"/>
      <c r="X193" s="286"/>
    </row>
    <row r="194" spans="10:24" s="290" customFormat="1">
      <c r="J194" s="286"/>
      <c r="K194" s="286"/>
      <c r="L194" s="286"/>
      <c r="M194" s="286"/>
      <c r="N194" s="286"/>
      <c r="O194" s="286"/>
      <c r="P194" s="286"/>
      <c r="Q194" s="316"/>
      <c r="R194" s="286"/>
      <c r="S194" s="286"/>
      <c r="T194" s="286"/>
      <c r="U194" s="286"/>
      <c r="V194" s="286"/>
      <c r="W194" s="286"/>
      <c r="X194" s="286"/>
    </row>
    <row r="195" spans="10:24" s="290" customFormat="1">
      <c r="J195" s="286"/>
      <c r="K195" s="286"/>
      <c r="L195" s="286"/>
      <c r="M195" s="286"/>
      <c r="N195" s="286"/>
      <c r="O195" s="286"/>
      <c r="P195" s="286"/>
      <c r="Q195" s="316"/>
      <c r="R195" s="286"/>
      <c r="S195" s="286"/>
      <c r="T195" s="286"/>
      <c r="U195" s="286"/>
      <c r="V195" s="286"/>
      <c r="W195" s="286"/>
      <c r="X195" s="286"/>
    </row>
    <row r="196" spans="10:24" s="290" customFormat="1">
      <c r="J196" s="286"/>
      <c r="K196" s="286"/>
      <c r="L196" s="286"/>
      <c r="M196" s="286"/>
      <c r="N196" s="286"/>
      <c r="O196" s="286"/>
      <c r="P196" s="286"/>
      <c r="Q196" s="316"/>
      <c r="R196" s="286"/>
      <c r="S196" s="286"/>
      <c r="T196" s="286"/>
      <c r="U196" s="286"/>
      <c r="V196" s="286"/>
      <c r="W196" s="286"/>
      <c r="X196" s="286"/>
    </row>
    <row r="197" spans="10:24" s="290" customFormat="1">
      <c r="J197" s="286"/>
      <c r="K197" s="286"/>
      <c r="L197" s="286"/>
      <c r="M197" s="286"/>
      <c r="N197" s="286"/>
      <c r="O197" s="286"/>
      <c r="P197" s="286"/>
      <c r="Q197" s="316"/>
      <c r="R197" s="286"/>
      <c r="S197" s="286"/>
      <c r="T197" s="286"/>
      <c r="U197" s="286"/>
      <c r="V197" s="286"/>
      <c r="W197" s="286"/>
      <c r="X197" s="286"/>
    </row>
    <row r="198" spans="10:24" s="290" customFormat="1">
      <c r="J198" s="286"/>
      <c r="K198" s="286"/>
      <c r="L198" s="286"/>
      <c r="M198" s="286"/>
      <c r="N198" s="286"/>
      <c r="O198" s="286"/>
      <c r="P198" s="286"/>
      <c r="Q198" s="316"/>
      <c r="R198" s="286"/>
      <c r="S198" s="286"/>
      <c r="T198" s="286"/>
      <c r="U198" s="286"/>
      <c r="V198" s="286"/>
      <c r="W198" s="286"/>
      <c r="X198" s="286"/>
    </row>
    <row r="199" spans="10:24" s="290" customFormat="1">
      <c r="J199" s="286"/>
      <c r="K199" s="286"/>
      <c r="L199" s="286"/>
      <c r="M199" s="286"/>
      <c r="N199" s="286"/>
      <c r="O199" s="286"/>
      <c r="P199" s="286"/>
      <c r="Q199" s="316"/>
      <c r="R199" s="286"/>
      <c r="S199" s="286"/>
      <c r="T199" s="286"/>
      <c r="U199" s="286"/>
      <c r="V199" s="286"/>
      <c r="W199" s="286"/>
      <c r="X199" s="286"/>
    </row>
    <row r="200" spans="10:24" s="290" customFormat="1">
      <c r="J200" s="286"/>
      <c r="K200" s="286"/>
      <c r="L200" s="286"/>
      <c r="M200" s="286"/>
      <c r="N200" s="286"/>
      <c r="O200" s="286"/>
      <c r="P200" s="286"/>
      <c r="Q200" s="316"/>
      <c r="R200" s="286"/>
      <c r="S200" s="286"/>
      <c r="T200" s="286"/>
      <c r="U200" s="286"/>
      <c r="V200" s="286"/>
      <c r="W200" s="286"/>
      <c r="X200" s="286"/>
    </row>
    <row r="201" spans="10:24" s="290" customFormat="1">
      <c r="J201" s="286"/>
      <c r="K201" s="286"/>
      <c r="L201" s="286"/>
      <c r="M201" s="286"/>
      <c r="N201" s="286"/>
      <c r="O201" s="286"/>
      <c r="P201" s="286"/>
      <c r="Q201" s="316"/>
      <c r="R201" s="286"/>
      <c r="S201" s="286"/>
      <c r="T201" s="286"/>
      <c r="U201" s="286"/>
      <c r="V201" s="286"/>
      <c r="W201" s="286"/>
      <c r="X201" s="286"/>
    </row>
    <row r="202" spans="10:24" s="290" customFormat="1">
      <c r="J202" s="286"/>
      <c r="K202" s="286"/>
      <c r="L202" s="286"/>
      <c r="M202" s="286"/>
      <c r="N202" s="286"/>
      <c r="O202" s="286"/>
      <c r="P202" s="286"/>
      <c r="Q202" s="316"/>
      <c r="R202" s="286"/>
      <c r="S202" s="286"/>
      <c r="T202" s="286"/>
      <c r="U202" s="286"/>
      <c r="V202" s="286"/>
      <c r="W202" s="286"/>
      <c r="X202" s="286"/>
    </row>
    <row r="203" spans="10:24" s="290" customFormat="1">
      <c r="J203" s="286"/>
      <c r="K203" s="286"/>
      <c r="L203" s="286"/>
      <c r="M203" s="286"/>
      <c r="N203" s="286"/>
      <c r="O203" s="286"/>
      <c r="P203" s="286"/>
      <c r="Q203" s="316"/>
      <c r="R203" s="286"/>
      <c r="S203" s="286"/>
      <c r="T203" s="286"/>
      <c r="U203" s="286"/>
      <c r="V203" s="286"/>
      <c r="W203" s="286"/>
      <c r="X203" s="286"/>
    </row>
    <row r="204" spans="10:24" s="290" customFormat="1">
      <c r="J204" s="286"/>
      <c r="K204" s="286"/>
      <c r="L204" s="286"/>
      <c r="M204" s="286"/>
      <c r="N204" s="286"/>
      <c r="O204" s="286"/>
      <c r="P204" s="286"/>
      <c r="Q204" s="316"/>
      <c r="R204" s="286"/>
      <c r="S204" s="286"/>
      <c r="T204" s="286"/>
      <c r="U204" s="286"/>
      <c r="V204" s="286"/>
      <c r="W204" s="286"/>
      <c r="X204" s="286"/>
    </row>
    <row r="205" spans="10:24" s="290" customFormat="1">
      <c r="J205" s="286"/>
      <c r="K205" s="286"/>
      <c r="L205" s="286"/>
      <c r="M205" s="286"/>
      <c r="N205" s="286"/>
      <c r="O205" s="286"/>
      <c r="P205" s="286"/>
      <c r="Q205" s="316"/>
      <c r="R205" s="286"/>
      <c r="S205" s="286"/>
      <c r="T205" s="286"/>
      <c r="U205" s="286"/>
      <c r="V205" s="286"/>
      <c r="W205" s="286"/>
      <c r="X205" s="286"/>
    </row>
    <row r="206" spans="10:24" s="290" customFormat="1">
      <c r="J206" s="286"/>
      <c r="K206" s="286"/>
      <c r="L206" s="286"/>
      <c r="M206" s="286"/>
      <c r="N206" s="286"/>
      <c r="O206" s="286"/>
      <c r="P206" s="286"/>
      <c r="Q206" s="316"/>
      <c r="R206" s="286"/>
      <c r="S206" s="286"/>
      <c r="T206" s="286"/>
      <c r="U206" s="286"/>
      <c r="V206" s="286"/>
      <c r="W206" s="286"/>
      <c r="X206" s="286"/>
    </row>
    <row r="207" spans="10:24" s="290" customFormat="1">
      <c r="J207" s="286"/>
      <c r="K207" s="286"/>
      <c r="L207" s="286"/>
      <c r="M207" s="286"/>
      <c r="N207" s="286"/>
      <c r="O207" s="286"/>
      <c r="P207" s="286"/>
      <c r="Q207" s="316"/>
      <c r="R207" s="286"/>
      <c r="S207" s="286"/>
      <c r="T207" s="286"/>
      <c r="U207" s="286"/>
      <c r="V207" s="286"/>
      <c r="W207" s="286"/>
      <c r="X207" s="286"/>
    </row>
    <row r="208" spans="10:24" s="290" customFormat="1">
      <c r="J208" s="286"/>
      <c r="K208" s="286"/>
      <c r="L208" s="286"/>
      <c r="M208" s="286"/>
      <c r="N208" s="286"/>
      <c r="O208" s="286"/>
      <c r="P208" s="286"/>
      <c r="Q208" s="316"/>
      <c r="R208" s="286"/>
      <c r="S208" s="286"/>
      <c r="T208" s="286"/>
      <c r="U208" s="286"/>
      <c r="V208" s="286"/>
      <c r="W208" s="286"/>
      <c r="X208" s="286"/>
    </row>
    <row r="209" spans="10:24" s="290" customFormat="1">
      <c r="J209" s="286"/>
      <c r="K209" s="286"/>
      <c r="L209" s="286"/>
      <c r="M209" s="286"/>
      <c r="N209" s="286"/>
      <c r="O209" s="286"/>
      <c r="P209" s="286"/>
      <c r="Q209" s="316"/>
      <c r="R209" s="286"/>
      <c r="S209" s="286"/>
      <c r="T209" s="286"/>
      <c r="U209" s="286"/>
      <c r="V209" s="286"/>
      <c r="W209" s="286"/>
      <c r="X209" s="286"/>
    </row>
    <row r="210" spans="10:24" s="290" customFormat="1">
      <c r="J210" s="286"/>
      <c r="K210" s="286"/>
      <c r="L210" s="286"/>
      <c r="M210" s="286"/>
      <c r="N210" s="286"/>
      <c r="O210" s="286"/>
      <c r="P210" s="286"/>
      <c r="Q210" s="316"/>
      <c r="R210" s="286"/>
      <c r="S210" s="286"/>
      <c r="T210" s="286"/>
      <c r="U210" s="286"/>
      <c r="V210" s="286"/>
      <c r="W210" s="286"/>
      <c r="X210" s="286"/>
    </row>
    <row r="211" spans="10:24" s="290" customFormat="1">
      <c r="J211" s="286"/>
      <c r="K211" s="286"/>
      <c r="L211" s="286"/>
      <c r="M211" s="286"/>
      <c r="N211" s="286"/>
      <c r="O211" s="286"/>
      <c r="P211" s="286"/>
      <c r="Q211" s="316"/>
      <c r="R211" s="286"/>
      <c r="S211" s="286"/>
      <c r="T211" s="286"/>
      <c r="U211" s="286"/>
      <c r="V211" s="286"/>
      <c r="W211" s="286"/>
      <c r="X211" s="286"/>
    </row>
    <row r="212" spans="10:24" s="290" customFormat="1">
      <c r="J212" s="286"/>
      <c r="K212" s="286"/>
      <c r="L212" s="286"/>
      <c r="M212" s="286"/>
      <c r="N212" s="286"/>
      <c r="O212" s="286"/>
      <c r="P212" s="286"/>
      <c r="Q212" s="316"/>
      <c r="R212" s="286"/>
      <c r="S212" s="286"/>
      <c r="T212" s="286"/>
      <c r="U212" s="286"/>
      <c r="V212" s="286"/>
      <c r="W212" s="286"/>
      <c r="X212" s="286"/>
    </row>
    <row r="213" spans="10:24" s="290" customFormat="1">
      <c r="J213" s="286"/>
      <c r="K213" s="286"/>
      <c r="L213" s="286"/>
      <c r="M213" s="286"/>
      <c r="N213" s="286"/>
      <c r="O213" s="286"/>
      <c r="P213" s="286"/>
      <c r="Q213" s="316"/>
      <c r="R213" s="286"/>
      <c r="S213" s="286"/>
      <c r="T213" s="286"/>
      <c r="U213" s="286"/>
      <c r="V213" s="286"/>
      <c r="W213" s="286"/>
      <c r="X213" s="286"/>
    </row>
    <row r="214" spans="10:24" s="290" customFormat="1">
      <c r="J214" s="286"/>
      <c r="K214" s="286"/>
      <c r="L214" s="286"/>
      <c r="M214" s="286"/>
      <c r="N214" s="286"/>
      <c r="O214" s="286"/>
      <c r="P214" s="286"/>
      <c r="Q214" s="316"/>
      <c r="R214" s="286"/>
      <c r="S214" s="286"/>
      <c r="T214" s="286"/>
      <c r="U214" s="286"/>
      <c r="V214" s="286"/>
      <c r="W214" s="286"/>
      <c r="X214" s="286"/>
    </row>
    <row r="215" spans="10:24" s="290" customFormat="1">
      <c r="J215" s="286"/>
      <c r="K215" s="286"/>
      <c r="L215" s="286"/>
      <c r="M215" s="286"/>
      <c r="N215" s="286"/>
      <c r="O215" s="286"/>
      <c r="P215" s="286"/>
      <c r="Q215" s="316"/>
      <c r="R215" s="286"/>
      <c r="S215" s="286"/>
      <c r="T215" s="286"/>
      <c r="U215" s="286"/>
      <c r="V215" s="286"/>
      <c r="W215" s="286"/>
      <c r="X215" s="286"/>
    </row>
    <row r="216" spans="10:24" s="290" customFormat="1">
      <c r="J216" s="286"/>
      <c r="K216" s="286"/>
      <c r="L216" s="286"/>
      <c r="M216" s="286"/>
      <c r="N216" s="286"/>
      <c r="O216" s="286"/>
      <c r="P216" s="286"/>
      <c r="Q216" s="316"/>
      <c r="R216" s="286"/>
      <c r="S216" s="286"/>
      <c r="T216" s="286"/>
      <c r="U216" s="286"/>
      <c r="V216" s="286"/>
      <c r="W216" s="286"/>
      <c r="X216" s="286"/>
    </row>
    <row r="217" spans="10:24" s="290" customFormat="1">
      <c r="J217" s="286"/>
      <c r="K217" s="286"/>
      <c r="L217" s="286"/>
      <c r="M217" s="286"/>
      <c r="N217" s="286"/>
      <c r="O217" s="286"/>
      <c r="P217" s="286"/>
      <c r="Q217" s="316"/>
      <c r="R217" s="286"/>
      <c r="S217" s="286"/>
      <c r="T217" s="286"/>
      <c r="U217" s="286"/>
      <c r="V217" s="286"/>
      <c r="W217" s="286"/>
      <c r="X217" s="286"/>
    </row>
    <row r="218" spans="10:24" s="290" customFormat="1">
      <c r="J218" s="286"/>
      <c r="K218" s="286"/>
      <c r="L218" s="286"/>
      <c r="M218" s="286"/>
      <c r="N218" s="286"/>
      <c r="O218" s="286"/>
      <c r="P218" s="286"/>
      <c r="Q218" s="316"/>
      <c r="R218" s="286"/>
      <c r="S218" s="286"/>
      <c r="T218" s="286"/>
      <c r="U218" s="286"/>
      <c r="V218" s="286"/>
      <c r="W218" s="286"/>
      <c r="X218" s="286"/>
    </row>
    <row r="219" spans="10:24" s="290" customFormat="1">
      <c r="J219" s="286"/>
      <c r="K219" s="286"/>
      <c r="L219" s="286"/>
      <c r="M219" s="286"/>
      <c r="N219" s="286"/>
      <c r="O219" s="286"/>
      <c r="P219" s="286"/>
      <c r="Q219" s="316"/>
      <c r="R219" s="286"/>
      <c r="S219" s="286"/>
      <c r="T219" s="286"/>
      <c r="U219" s="286"/>
      <c r="V219" s="286"/>
      <c r="W219" s="286"/>
      <c r="X219" s="286"/>
    </row>
    <row r="220" spans="10:24" s="290" customFormat="1">
      <c r="J220" s="286"/>
      <c r="K220" s="286"/>
      <c r="L220" s="286"/>
      <c r="M220" s="286"/>
      <c r="N220" s="286"/>
      <c r="O220" s="286"/>
      <c r="P220" s="286"/>
      <c r="Q220" s="316"/>
      <c r="R220" s="286"/>
      <c r="S220" s="286"/>
      <c r="T220" s="286"/>
      <c r="U220" s="286"/>
      <c r="V220" s="286"/>
      <c r="W220" s="286"/>
      <c r="X220" s="286"/>
    </row>
    <row r="221" spans="10:24" s="290" customFormat="1">
      <c r="J221" s="286"/>
      <c r="K221" s="286"/>
      <c r="L221" s="286"/>
      <c r="M221" s="286"/>
      <c r="N221" s="286"/>
      <c r="O221" s="286"/>
      <c r="P221" s="286"/>
      <c r="Q221" s="316"/>
      <c r="R221" s="286"/>
      <c r="S221" s="286"/>
      <c r="T221" s="286"/>
      <c r="U221" s="286"/>
      <c r="V221" s="286"/>
      <c r="W221" s="286"/>
      <c r="X221" s="286"/>
    </row>
    <row r="222" spans="10:24" s="290" customFormat="1">
      <c r="J222" s="286"/>
      <c r="K222" s="286"/>
      <c r="L222" s="286"/>
      <c r="M222" s="286"/>
      <c r="N222" s="286"/>
      <c r="O222" s="286"/>
      <c r="P222" s="286"/>
      <c r="Q222" s="316"/>
      <c r="R222" s="286"/>
      <c r="S222" s="286"/>
      <c r="T222" s="286"/>
      <c r="U222" s="286"/>
      <c r="V222" s="286"/>
      <c r="W222" s="286"/>
      <c r="X222" s="286"/>
    </row>
    <row r="223" spans="10:24" s="290" customFormat="1">
      <c r="J223" s="286"/>
      <c r="K223" s="286"/>
      <c r="L223" s="286"/>
      <c r="M223" s="286"/>
      <c r="N223" s="286"/>
      <c r="O223" s="286"/>
      <c r="P223" s="286"/>
      <c r="Q223" s="316"/>
      <c r="R223" s="286"/>
      <c r="S223" s="286"/>
      <c r="T223" s="286"/>
      <c r="U223" s="286"/>
      <c r="V223" s="286"/>
      <c r="W223" s="286"/>
      <c r="X223" s="286"/>
    </row>
    <row r="224" spans="10:24" s="290" customFormat="1">
      <c r="J224" s="286"/>
      <c r="K224" s="286"/>
      <c r="L224" s="286"/>
      <c r="M224" s="286"/>
      <c r="N224" s="286"/>
      <c r="O224" s="286"/>
      <c r="P224" s="286"/>
      <c r="Q224" s="316"/>
      <c r="R224" s="286"/>
      <c r="S224" s="286"/>
      <c r="T224" s="286"/>
      <c r="U224" s="286"/>
      <c r="V224" s="286"/>
      <c r="W224" s="286"/>
      <c r="X224" s="286"/>
    </row>
    <row r="225" spans="10:24" s="290" customFormat="1">
      <c r="J225" s="286"/>
      <c r="K225" s="286"/>
      <c r="L225" s="286"/>
      <c r="M225" s="286"/>
      <c r="N225" s="286"/>
      <c r="O225" s="286"/>
      <c r="P225" s="286"/>
      <c r="Q225" s="316"/>
      <c r="R225" s="286"/>
      <c r="S225" s="286"/>
      <c r="T225" s="286"/>
      <c r="U225" s="286"/>
      <c r="V225" s="286"/>
      <c r="W225" s="286"/>
      <c r="X225" s="286"/>
    </row>
    <row r="226" spans="10:24" s="290" customFormat="1">
      <c r="J226" s="286"/>
      <c r="K226" s="286"/>
      <c r="L226" s="286"/>
      <c r="M226" s="286"/>
      <c r="N226" s="286"/>
      <c r="O226" s="286"/>
      <c r="P226" s="286"/>
      <c r="Q226" s="316"/>
      <c r="R226" s="286"/>
      <c r="S226" s="286"/>
      <c r="T226" s="286"/>
      <c r="U226" s="286"/>
      <c r="V226" s="286"/>
      <c r="W226" s="286"/>
      <c r="X226" s="286"/>
    </row>
    <row r="227" spans="10:24" s="290" customFormat="1">
      <c r="J227" s="286"/>
      <c r="K227" s="286"/>
      <c r="L227" s="286"/>
      <c r="M227" s="286"/>
      <c r="N227" s="286"/>
      <c r="O227" s="286"/>
      <c r="P227" s="286"/>
      <c r="Q227" s="316"/>
      <c r="R227" s="286"/>
      <c r="S227" s="286"/>
      <c r="T227" s="286"/>
      <c r="U227" s="286"/>
      <c r="V227" s="286"/>
      <c r="W227" s="286"/>
      <c r="X227" s="286"/>
    </row>
    <row r="228" spans="10:24" s="290" customFormat="1">
      <c r="J228" s="286"/>
      <c r="K228" s="286"/>
      <c r="L228" s="286"/>
      <c r="M228" s="286"/>
      <c r="N228" s="286"/>
      <c r="O228" s="286"/>
      <c r="P228" s="286"/>
      <c r="Q228" s="316"/>
      <c r="R228" s="286"/>
      <c r="S228" s="286"/>
      <c r="T228" s="286"/>
      <c r="U228" s="286"/>
      <c r="V228" s="286"/>
      <c r="W228" s="286"/>
      <c r="X228" s="286"/>
    </row>
    <row r="229" spans="10:24" s="290" customFormat="1">
      <c r="J229" s="286"/>
      <c r="K229" s="286"/>
      <c r="L229" s="286"/>
      <c r="M229" s="286"/>
      <c r="N229" s="286"/>
      <c r="O229" s="286"/>
      <c r="P229" s="286"/>
      <c r="Q229" s="316"/>
      <c r="R229" s="286"/>
      <c r="S229" s="286"/>
      <c r="T229" s="286"/>
      <c r="U229" s="286"/>
      <c r="V229" s="286"/>
      <c r="W229" s="286"/>
      <c r="X229" s="286"/>
    </row>
    <row r="230" spans="10:24" s="290" customFormat="1">
      <c r="J230" s="286"/>
      <c r="K230" s="286"/>
      <c r="L230" s="286"/>
      <c r="M230" s="286"/>
      <c r="N230" s="286"/>
      <c r="O230" s="286"/>
      <c r="P230" s="286"/>
      <c r="Q230" s="316"/>
      <c r="R230" s="286"/>
      <c r="S230" s="286"/>
      <c r="T230" s="286"/>
      <c r="U230" s="286"/>
      <c r="V230" s="286"/>
      <c r="W230" s="286"/>
      <c r="X230" s="286"/>
    </row>
    <row r="231" spans="10:24" s="290" customFormat="1">
      <c r="J231" s="286"/>
      <c r="K231" s="286"/>
      <c r="L231" s="286"/>
      <c r="M231" s="286"/>
      <c r="N231" s="286"/>
      <c r="O231" s="286"/>
      <c r="P231" s="286"/>
      <c r="Q231" s="316"/>
      <c r="R231" s="286"/>
      <c r="S231" s="286"/>
      <c r="T231" s="286"/>
      <c r="U231" s="286"/>
      <c r="V231" s="286"/>
      <c r="W231" s="286"/>
      <c r="X231" s="286"/>
    </row>
    <row r="232" spans="10:24" s="290" customFormat="1">
      <c r="J232" s="286"/>
      <c r="K232" s="286"/>
      <c r="L232" s="286"/>
      <c r="M232" s="286"/>
      <c r="N232" s="286"/>
      <c r="O232" s="286"/>
      <c r="P232" s="286"/>
      <c r="Q232" s="316"/>
      <c r="R232" s="286"/>
      <c r="S232" s="286"/>
      <c r="T232" s="286"/>
      <c r="U232" s="286"/>
      <c r="V232" s="286"/>
      <c r="W232" s="286"/>
      <c r="X232" s="286"/>
    </row>
    <row r="233" spans="10:24" s="290" customFormat="1">
      <c r="J233" s="286"/>
      <c r="K233" s="286"/>
      <c r="L233" s="286"/>
      <c r="M233" s="286"/>
      <c r="N233" s="286"/>
      <c r="O233" s="286"/>
      <c r="P233" s="286"/>
      <c r="Q233" s="316"/>
      <c r="R233" s="286"/>
      <c r="S233" s="286"/>
      <c r="T233" s="286"/>
      <c r="U233" s="286"/>
      <c r="V233" s="286"/>
      <c r="W233" s="286"/>
      <c r="X233" s="286"/>
    </row>
    <row r="234" spans="10:24" s="290" customFormat="1">
      <c r="J234" s="286"/>
      <c r="K234" s="286"/>
      <c r="L234" s="286"/>
      <c r="M234" s="286"/>
      <c r="N234" s="286"/>
      <c r="O234" s="286"/>
      <c r="P234" s="286"/>
      <c r="Q234" s="316"/>
      <c r="R234" s="286"/>
      <c r="S234" s="286"/>
      <c r="T234" s="286"/>
      <c r="U234" s="286"/>
      <c r="V234" s="286"/>
      <c r="W234" s="286"/>
      <c r="X234" s="286"/>
    </row>
    <row r="235" spans="10:24" s="290" customFormat="1">
      <c r="J235" s="286"/>
      <c r="K235" s="286"/>
      <c r="L235" s="286"/>
      <c r="M235" s="286"/>
      <c r="N235" s="286"/>
      <c r="O235" s="286"/>
      <c r="P235" s="286"/>
      <c r="Q235" s="316"/>
      <c r="R235" s="286"/>
      <c r="S235" s="286"/>
      <c r="T235" s="286"/>
      <c r="U235" s="286"/>
      <c r="V235" s="286"/>
      <c r="W235" s="286"/>
      <c r="X235" s="286"/>
    </row>
    <row r="236" spans="10:24" s="290" customFormat="1">
      <c r="J236" s="286"/>
      <c r="K236" s="286"/>
      <c r="L236" s="286"/>
      <c r="M236" s="286"/>
      <c r="N236" s="286"/>
      <c r="O236" s="286"/>
      <c r="P236" s="286"/>
      <c r="Q236" s="316"/>
      <c r="R236" s="286"/>
      <c r="S236" s="286"/>
      <c r="T236" s="286"/>
      <c r="U236" s="286"/>
      <c r="V236" s="286"/>
      <c r="W236" s="286"/>
      <c r="X236" s="286"/>
    </row>
    <row r="237" spans="10:24" s="290" customFormat="1">
      <c r="J237" s="286"/>
      <c r="K237" s="286"/>
      <c r="L237" s="286"/>
      <c r="M237" s="286"/>
      <c r="N237" s="286"/>
      <c r="O237" s="286"/>
      <c r="P237" s="286"/>
      <c r="Q237" s="316"/>
      <c r="R237" s="286"/>
      <c r="S237" s="286"/>
      <c r="T237" s="286"/>
      <c r="U237" s="286"/>
      <c r="V237" s="286"/>
      <c r="W237" s="286"/>
      <c r="X237" s="286"/>
    </row>
    <row r="238" spans="10:24" s="290" customFormat="1">
      <c r="J238" s="286"/>
      <c r="K238" s="286"/>
      <c r="L238" s="286"/>
      <c r="M238" s="286"/>
      <c r="N238" s="286"/>
      <c r="O238" s="286"/>
      <c r="P238" s="286"/>
      <c r="Q238" s="316"/>
      <c r="R238" s="286"/>
      <c r="S238" s="286"/>
      <c r="T238" s="286"/>
      <c r="U238" s="286"/>
      <c r="V238" s="286"/>
      <c r="W238" s="286"/>
      <c r="X238" s="286"/>
    </row>
    <row r="239" spans="10:24" s="290" customFormat="1">
      <c r="J239" s="286"/>
      <c r="K239" s="286"/>
      <c r="L239" s="286"/>
      <c r="M239" s="286"/>
      <c r="N239" s="286"/>
      <c r="O239" s="286"/>
      <c r="P239" s="286"/>
      <c r="Q239" s="316"/>
      <c r="R239" s="286"/>
      <c r="S239" s="286"/>
      <c r="T239" s="286"/>
      <c r="U239" s="286"/>
      <c r="V239" s="286"/>
      <c r="W239" s="286"/>
      <c r="X239" s="286"/>
    </row>
    <row r="240" spans="10:24" s="290" customFormat="1">
      <c r="J240" s="286"/>
      <c r="K240" s="286"/>
      <c r="L240" s="286"/>
      <c r="M240" s="286"/>
      <c r="N240" s="286"/>
      <c r="O240" s="286"/>
      <c r="P240" s="286"/>
      <c r="Q240" s="316"/>
      <c r="R240" s="286"/>
      <c r="S240" s="286"/>
      <c r="T240" s="286"/>
      <c r="U240" s="286"/>
      <c r="V240" s="286"/>
      <c r="W240" s="286"/>
      <c r="X240" s="286"/>
    </row>
    <row r="241" spans="10:24" s="290" customFormat="1">
      <c r="J241" s="286"/>
      <c r="K241" s="286"/>
      <c r="L241" s="286"/>
      <c r="M241" s="286"/>
      <c r="N241" s="286"/>
      <c r="O241" s="286"/>
      <c r="P241" s="286"/>
      <c r="Q241" s="316"/>
      <c r="R241" s="286"/>
      <c r="S241" s="286"/>
      <c r="T241" s="286"/>
      <c r="U241" s="286"/>
      <c r="V241" s="286"/>
      <c r="W241" s="286"/>
      <c r="X241" s="286"/>
    </row>
    <row r="242" spans="10:24" s="290" customFormat="1">
      <c r="J242" s="286"/>
      <c r="K242" s="286"/>
      <c r="L242" s="286"/>
      <c r="M242" s="286"/>
      <c r="N242" s="286"/>
      <c r="O242" s="286"/>
      <c r="P242" s="286"/>
      <c r="Q242" s="316"/>
      <c r="R242" s="286"/>
      <c r="S242" s="286"/>
      <c r="T242" s="286"/>
      <c r="U242" s="286"/>
      <c r="V242" s="286"/>
      <c r="W242" s="286"/>
      <c r="X242" s="286"/>
    </row>
    <row r="243" spans="10:24" s="290" customFormat="1">
      <c r="J243" s="286"/>
      <c r="K243" s="286"/>
      <c r="L243" s="286"/>
      <c r="M243" s="286"/>
      <c r="N243" s="286"/>
      <c r="O243" s="286"/>
      <c r="P243" s="286"/>
      <c r="Q243" s="316"/>
      <c r="R243" s="286"/>
      <c r="S243" s="286"/>
      <c r="T243" s="286"/>
      <c r="U243" s="286"/>
      <c r="V243" s="286"/>
      <c r="W243" s="286"/>
      <c r="X243" s="286"/>
    </row>
    <row r="244" spans="10:24" s="290" customFormat="1">
      <c r="J244" s="286"/>
      <c r="K244" s="286"/>
      <c r="L244" s="286"/>
      <c r="M244" s="286"/>
      <c r="N244" s="286"/>
      <c r="O244" s="286"/>
      <c r="P244" s="286"/>
      <c r="Q244" s="316"/>
      <c r="R244" s="286"/>
      <c r="S244" s="286"/>
      <c r="T244" s="286"/>
      <c r="U244" s="286"/>
      <c r="V244" s="286"/>
      <c r="W244" s="286"/>
      <c r="X244" s="286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35433070866141736" bottom="0.55118110236220474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31" workbookViewId="0">
      <selection activeCell="C22" sqref="C22"/>
    </sheetView>
  </sheetViews>
  <sheetFormatPr baseColWidth="10" defaultColWidth="12.5703125" defaultRowHeight="15"/>
  <cols>
    <col min="1" max="1" width="68.140625" style="126" customWidth="1"/>
    <col min="2" max="4" width="18.42578125" style="126" customWidth="1"/>
    <col min="5" max="5" width="18.5703125" style="126" customWidth="1"/>
    <col min="6" max="6" width="18.42578125" style="126" customWidth="1"/>
    <col min="7" max="7" width="18.28515625" style="126" customWidth="1"/>
    <col min="8" max="8" width="12.5703125" style="126" customWidth="1"/>
    <col min="9" max="9" width="24.28515625" style="126" customWidth="1"/>
    <col min="10" max="19" width="12.5703125" style="126" customWidth="1"/>
    <col min="20" max="16384" width="12.5703125" style="126"/>
  </cols>
  <sheetData>
    <row r="1" spans="1:14" s="109" customFormat="1" ht="21.6" customHeight="1">
      <c r="A1" s="480" t="s">
        <v>535</v>
      </c>
      <c r="B1" s="481"/>
      <c r="C1" s="481"/>
      <c r="D1" s="481"/>
      <c r="E1" s="481"/>
      <c r="F1" s="481"/>
      <c r="G1" s="482"/>
    </row>
    <row r="2" spans="1:14" s="109" customFormat="1" ht="15.75">
      <c r="A2" s="483" t="s">
        <v>469</v>
      </c>
      <c r="B2" s="484"/>
      <c r="C2" s="484"/>
      <c r="D2" s="484"/>
      <c r="E2" s="484"/>
      <c r="F2" s="484"/>
      <c r="G2" s="485"/>
    </row>
    <row r="3" spans="1:14" s="109" customFormat="1" ht="15.75">
      <c r="A3" s="486" t="s">
        <v>470</v>
      </c>
      <c r="B3" s="487"/>
      <c r="C3" s="487"/>
      <c r="D3" s="487"/>
      <c r="E3" s="487"/>
      <c r="F3" s="487"/>
      <c r="G3" s="488"/>
    </row>
    <row r="4" spans="1:14" s="109" customFormat="1" ht="15.75">
      <c r="A4" s="486" t="s">
        <v>554</v>
      </c>
      <c r="B4" s="487"/>
      <c r="C4" s="487"/>
      <c r="D4" s="487"/>
      <c r="E4" s="487"/>
      <c r="F4" s="487"/>
      <c r="G4" s="488"/>
    </row>
    <row r="5" spans="1:14" s="109" customFormat="1" ht="16.5" thickBot="1">
      <c r="A5" s="489" t="s">
        <v>4</v>
      </c>
      <c r="B5" s="490"/>
      <c r="C5" s="490"/>
      <c r="D5" s="490"/>
      <c r="E5" s="490"/>
      <c r="F5" s="490"/>
      <c r="G5" s="491"/>
    </row>
    <row r="6" spans="1:14" s="111" customFormat="1" ht="7.5" customHeight="1" thickBot="1">
      <c r="A6" s="110"/>
      <c r="B6" s="110"/>
      <c r="C6" s="110"/>
      <c r="D6" s="110"/>
      <c r="E6" s="110"/>
      <c r="F6" s="110"/>
      <c r="G6" s="110"/>
    </row>
    <row r="7" spans="1:14" s="109" customFormat="1" ht="15.75" thickBot="1">
      <c r="A7" s="477" t="s">
        <v>128</v>
      </c>
      <c r="B7" s="479" t="s">
        <v>455</v>
      </c>
      <c r="C7" s="479"/>
      <c r="D7" s="479"/>
      <c r="E7" s="479"/>
      <c r="F7" s="479"/>
      <c r="G7" s="477" t="s">
        <v>149</v>
      </c>
    </row>
    <row r="8" spans="1:14" s="109" customFormat="1" ht="30.75" thickBot="1">
      <c r="A8" s="478"/>
      <c r="B8" s="305" t="s">
        <v>150</v>
      </c>
      <c r="C8" s="306" t="s">
        <v>151</v>
      </c>
      <c r="D8" s="305" t="s">
        <v>152</v>
      </c>
      <c r="E8" s="305" t="s">
        <v>153</v>
      </c>
      <c r="F8" s="305" t="s">
        <v>154</v>
      </c>
      <c r="G8" s="478"/>
    </row>
    <row r="9" spans="1:14" s="113" customFormat="1">
      <c r="A9" s="112" t="s">
        <v>456</v>
      </c>
      <c r="B9" s="233">
        <f>+B10+B27+B28+B29+B30+B31+B32</f>
        <v>10110631</v>
      </c>
      <c r="C9" s="233">
        <f t="shared" ref="C9:G9" si="0">+C10+C27+C28+C29+C30+C31+C32</f>
        <v>360.89</v>
      </c>
      <c r="D9" s="233">
        <f t="shared" si="0"/>
        <v>10110991.890000001</v>
      </c>
      <c r="E9" s="233">
        <f>+E10+E27+E28+E29+E30+E31+E32</f>
        <v>2832133.0969999996</v>
      </c>
      <c r="F9" s="233">
        <f t="shared" si="0"/>
        <v>2832133.0969999996</v>
      </c>
      <c r="G9" s="233">
        <f t="shared" si="0"/>
        <v>7278858.7930000015</v>
      </c>
      <c r="H9" s="337"/>
      <c r="I9" s="337"/>
      <c r="J9" s="337"/>
      <c r="K9" s="337"/>
      <c r="L9" s="337"/>
      <c r="M9" s="337"/>
      <c r="N9" s="337"/>
    </row>
    <row r="10" spans="1:14" s="113" customFormat="1">
      <c r="A10" s="114" t="s">
        <v>471</v>
      </c>
      <c r="B10" s="234"/>
      <c r="C10" s="234"/>
      <c r="D10" s="234"/>
      <c r="E10" s="234"/>
      <c r="F10" s="234"/>
      <c r="G10" s="234"/>
      <c r="H10" s="337"/>
      <c r="I10" s="337"/>
      <c r="J10" s="337"/>
      <c r="K10" s="337"/>
      <c r="L10" s="337"/>
      <c r="M10" s="337"/>
      <c r="N10" s="337"/>
    </row>
    <row r="11" spans="1:14" s="113" customFormat="1">
      <c r="A11" s="115" t="s">
        <v>472</v>
      </c>
      <c r="B11" s="234"/>
      <c r="C11" s="234"/>
      <c r="D11" s="234"/>
      <c r="E11" s="234"/>
      <c r="F11" s="234"/>
      <c r="G11" s="234"/>
      <c r="H11" s="337"/>
      <c r="I11" s="337"/>
      <c r="J11" s="337"/>
      <c r="K11" s="337"/>
      <c r="L11" s="337"/>
      <c r="M11" s="337"/>
      <c r="N11" s="337"/>
    </row>
    <row r="12" spans="1:14" s="113" customFormat="1">
      <c r="A12" s="115" t="s">
        <v>473</v>
      </c>
      <c r="B12" s="234"/>
      <c r="C12" s="234"/>
      <c r="D12" s="234"/>
      <c r="E12" s="234"/>
      <c r="F12" s="234"/>
      <c r="G12" s="234"/>
      <c r="H12" s="337"/>
      <c r="I12" s="337"/>
      <c r="J12" s="337"/>
      <c r="K12" s="337"/>
      <c r="L12" s="337"/>
      <c r="M12" s="337"/>
      <c r="N12" s="337"/>
    </row>
    <row r="13" spans="1:14" s="113" customFormat="1">
      <c r="A13" s="115" t="s">
        <v>474</v>
      </c>
      <c r="B13" s="234"/>
      <c r="C13" s="234"/>
      <c r="D13" s="234"/>
      <c r="E13" s="234"/>
      <c r="F13" s="234"/>
      <c r="G13" s="234"/>
      <c r="H13" s="337"/>
      <c r="I13" s="337"/>
      <c r="J13" s="337"/>
      <c r="K13" s="337"/>
      <c r="L13" s="337"/>
      <c r="M13" s="337"/>
      <c r="N13" s="337"/>
    </row>
    <row r="14" spans="1:14" s="113" customFormat="1">
      <c r="A14" s="115" t="s">
        <v>475</v>
      </c>
      <c r="B14" s="234"/>
      <c r="C14" s="234"/>
      <c r="D14" s="234"/>
      <c r="E14" s="234"/>
      <c r="F14" s="234"/>
      <c r="G14" s="234"/>
      <c r="H14" s="337"/>
      <c r="I14" s="337"/>
      <c r="J14" s="337"/>
      <c r="K14" s="337"/>
      <c r="L14" s="337"/>
      <c r="M14" s="337"/>
      <c r="N14" s="337"/>
    </row>
    <row r="15" spans="1:14" s="113" customFormat="1">
      <c r="A15" s="115" t="s">
        <v>476</v>
      </c>
      <c r="B15" s="234"/>
      <c r="C15" s="234"/>
      <c r="D15" s="234"/>
      <c r="E15" s="234"/>
      <c r="F15" s="234"/>
      <c r="G15" s="234"/>
      <c r="H15" s="337"/>
      <c r="I15" s="337"/>
      <c r="J15" s="337"/>
      <c r="K15" s="337"/>
      <c r="L15" s="337"/>
      <c r="M15" s="337"/>
      <c r="N15" s="337"/>
    </row>
    <row r="16" spans="1:14" s="113" customFormat="1">
      <c r="A16" s="115" t="s">
        <v>477</v>
      </c>
      <c r="B16" s="234"/>
      <c r="C16" s="234"/>
      <c r="D16" s="234"/>
      <c r="E16" s="234"/>
      <c r="F16" s="234"/>
      <c r="G16" s="234"/>
      <c r="H16" s="337"/>
      <c r="I16" s="337"/>
      <c r="J16" s="337"/>
      <c r="K16" s="337"/>
      <c r="L16" s="337"/>
      <c r="M16" s="337"/>
      <c r="N16" s="337"/>
    </row>
    <row r="17" spans="1:14" s="113" customFormat="1">
      <c r="A17" s="115" t="s">
        <v>478</v>
      </c>
      <c r="B17" s="234"/>
      <c r="C17" s="234"/>
      <c r="D17" s="234"/>
      <c r="E17" s="234"/>
      <c r="F17" s="234"/>
      <c r="G17" s="234"/>
      <c r="H17" s="337"/>
      <c r="I17" s="337"/>
      <c r="J17" s="337"/>
      <c r="K17" s="337"/>
      <c r="L17" s="337"/>
      <c r="M17" s="337"/>
      <c r="N17" s="337"/>
    </row>
    <row r="18" spans="1:14" s="113" customFormat="1">
      <c r="A18" s="115" t="s">
        <v>479</v>
      </c>
      <c r="B18" s="234"/>
      <c r="C18" s="234"/>
      <c r="D18" s="234"/>
      <c r="E18" s="234"/>
      <c r="F18" s="234"/>
      <c r="G18" s="234"/>
      <c r="H18" s="337"/>
      <c r="I18" s="337"/>
      <c r="J18" s="337"/>
      <c r="K18" s="337"/>
      <c r="L18" s="337"/>
      <c r="M18" s="337"/>
      <c r="N18" s="337"/>
    </row>
    <row r="19" spans="1:14" s="113" customFormat="1">
      <c r="A19" s="115" t="s">
        <v>480</v>
      </c>
      <c r="B19" s="234"/>
      <c r="C19" s="234"/>
      <c r="D19" s="234"/>
      <c r="E19" s="234"/>
      <c r="F19" s="234"/>
      <c r="G19" s="234"/>
      <c r="H19" s="337"/>
      <c r="I19" s="337"/>
      <c r="J19" s="337"/>
      <c r="K19" s="337"/>
      <c r="L19" s="337"/>
      <c r="M19" s="337"/>
      <c r="N19" s="337"/>
    </row>
    <row r="20" spans="1:14" s="113" customFormat="1">
      <c r="A20" s="115" t="s">
        <v>481</v>
      </c>
      <c r="B20" s="234"/>
      <c r="C20" s="234"/>
      <c r="D20" s="234"/>
      <c r="E20" s="234"/>
      <c r="F20" s="234"/>
      <c r="G20" s="234"/>
      <c r="H20" s="337"/>
      <c r="I20" s="337"/>
      <c r="J20" s="337"/>
      <c r="K20" s="337"/>
      <c r="L20" s="337"/>
      <c r="M20" s="337"/>
      <c r="N20" s="337"/>
    </row>
    <row r="21" spans="1:14" s="113" customFormat="1">
      <c r="A21" s="115" t="s">
        <v>482</v>
      </c>
      <c r="B21" s="234"/>
      <c r="C21" s="234"/>
      <c r="D21" s="234"/>
      <c r="E21" s="234"/>
      <c r="F21" s="234"/>
      <c r="G21" s="234"/>
      <c r="H21" s="337"/>
      <c r="I21" s="337"/>
      <c r="J21" s="337"/>
      <c r="K21" s="337"/>
      <c r="L21" s="337"/>
      <c r="M21" s="337"/>
      <c r="N21" s="337"/>
    </row>
    <row r="22" spans="1:14" s="113" customFormat="1">
      <c r="A22" s="115" t="s">
        <v>483</v>
      </c>
      <c r="B22" s="234"/>
      <c r="C22" s="234"/>
      <c r="D22" s="234"/>
      <c r="E22" s="234"/>
      <c r="F22" s="234"/>
      <c r="G22" s="234"/>
      <c r="H22" s="337"/>
      <c r="I22" s="337"/>
      <c r="J22" s="337"/>
      <c r="K22" s="337"/>
      <c r="L22" s="337"/>
      <c r="M22" s="337"/>
      <c r="N22" s="337"/>
    </row>
    <row r="23" spans="1:14" s="113" customFormat="1">
      <c r="A23" s="115" t="s">
        <v>484</v>
      </c>
      <c r="B23" s="234"/>
      <c r="C23" s="234"/>
      <c r="D23" s="234"/>
      <c r="E23" s="234"/>
      <c r="F23" s="234"/>
      <c r="G23" s="234"/>
      <c r="H23" s="337"/>
      <c r="I23" s="337"/>
      <c r="J23" s="337"/>
      <c r="K23" s="337"/>
      <c r="L23" s="337"/>
      <c r="M23" s="337"/>
      <c r="N23" s="337"/>
    </row>
    <row r="24" spans="1:14" s="113" customFormat="1">
      <c r="A24" s="115" t="s">
        <v>485</v>
      </c>
      <c r="B24" s="234"/>
      <c r="C24" s="234"/>
      <c r="D24" s="234"/>
      <c r="E24" s="234"/>
      <c r="F24" s="234"/>
      <c r="G24" s="234"/>
      <c r="H24" s="337"/>
      <c r="I24" s="337"/>
      <c r="J24" s="337"/>
      <c r="K24" s="337"/>
      <c r="L24" s="337"/>
      <c r="M24" s="337"/>
      <c r="N24" s="337"/>
    </row>
    <row r="25" spans="1:14" s="113" customFormat="1">
      <c r="A25" s="115" t="s">
        <v>486</v>
      </c>
      <c r="B25" s="234"/>
      <c r="C25" s="234"/>
      <c r="D25" s="234"/>
      <c r="E25" s="234"/>
      <c r="F25" s="234"/>
      <c r="G25" s="234"/>
      <c r="H25" s="337"/>
      <c r="I25" s="337"/>
      <c r="J25" s="337"/>
      <c r="K25" s="337"/>
      <c r="L25" s="337"/>
      <c r="M25" s="337"/>
      <c r="N25" s="337"/>
    </row>
    <row r="26" spans="1:14" s="113" customFormat="1">
      <c r="A26" s="115" t="s">
        <v>487</v>
      </c>
      <c r="B26" s="234"/>
      <c r="C26" s="234"/>
      <c r="D26" s="234"/>
      <c r="E26" s="234"/>
      <c r="F26" s="234"/>
      <c r="G26" s="234"/>
      <c r="H26" s="337"/>
      <c r="I26" s="337"/>
      <c r="J26" s="337"/>
      <c r="K26" s="337"/>
      <c r="L26" s="337"/>
      <c r="M26" s="337"/>
      <c r="N26" s="337"/>
    </row>
    <row r="27" spans="1:14" s="113" customFormat="1">
      <c r="A27" s="117" t="s">
        <v>488</v>
      </c>
      <c r="B27" s="234"/>
      <c r="C27" s="234"/>
      <c r="D27" s="234"/>
      <c r="E27" s="234"/>
      <c r="F27" s="234"/>
      <c r="G27" s="234"/>
      <c r="H27" s="337"/>
      <c r="I27" s="337"/>
      <c r="J27" s="337"/>
      <c r="K27" s="337"/>
      <c r="L27" s="337"/>
      <c r="M27" s="337"/>
      <c r="N27" s="337"/>
    </row>
    <row r="28" spans="1:14" s="113" customFormat="1">
      <c r="A28" s="117" t="s">
        <v>489</v>
      </c>
      <c r="B28" s="234"/>
      <c r="C28" s="234"/>
      <c r="D28" s="234"/>
      <c r="E28" s="234"/>
      <c r="F28" s="234"/>
      <c r="G28" s="234"/>
      <c r="H28" s="337"/>
      <c r="I28" s="337"/>
      <c r="J28" s="337"/>
      <c r="K28" s="337"/>
      <c r="L28" s="337"/>
      <c r="M28" s="337"/>
      <c r="N28" s="337"/>
    </row>
    <row r="29" spans="1:14" s="113" customFormat="1">
      <c r="A29" s="117" t="s">
        <v>490</v>
      </c>
      <c r="B29" s="234"/>
      <c r="C29" s="234"/>
      <c r="D29" s="234"/>
      <c r="E29" s="234"/>
      <c r="F29" s="234"/>
      <c r="G29" s="234"/>
      <c r="H29" s="337"/>
      <c r="I29" s="337"/>
      <c r="J29" s="337"/>
      <c r="K29" s="337"/>
      <c r="L29" s="337"/>
      <c r="M29" s="337"/>
      <c r="N29" s="337"/>
    </row>
    <row r="30" spans="1:14" s="116" customFormat="1">
      <c r="A30" s="118" t="s">
        <v>491</v>
      </c>
      <c r="B30" s="234">
        <f>'F5. EAID'!B41</f>
        <v>10110631</v>
      </c>
      <c r="C30" s="234">
        <f>'F5. EAID'!C41</f>
        <v>360.89</v>
      </c>
      <c r="D30" s="234">
        <f>B30+C30</f>
        <v>10110991.890000001</v>
      </c>
      <c r="E30" s="234">
        <v>2832133.0969999996</v>
      </c>
      <c r="F30" s="234">
        <v>2832133.0969999996</v>
      </c>
      <c r="G30" s="234">
        <f>D30-E30</f>
        <v>7278858.7930000015</v>
      </c>
      <c r="H30" s="338"/>
      <c r="I30" s="338"/>
      <c r="J30" s="338"/>
      <c r="K30" s="338"/>
      <c r="L30" s="338"/>
      <c r="M30" s="338"/>
      <c r="N30" s="338"/>
    </row>
    <row r="31" spans="1:14" s="116" customFormat="1" ht="30">
      <c r="A31" s="119" t="s">
        <v>492</v>
      </c>
      <c r="B31" s="234"/>
      <c r="C31" s="234"/>
      <c r="D31" s="234"/>
      <c r="E31" s="234"/>
      <c r="F31" s="234"/>
      <c r="G31" s="234"/>
      <c r="H31" s="338"/>
      <c r="I31" s="339"/>
      <c r="J31" s="338"/>
      <c r="K31" s="338"/>
      <c r="L31" s="338"/>
      <c r="M31" s="338"/>
      <c r="N31" s="338"/>
    </row>
    <row r="32" spans="1:14" s="116" customFormat="1">
      <c r="A32" s="118" t="s">
        <v>493</v>
      </c>
      <c r="B32" s="234"/>
      <c r="C32" s="234"/>
      <c r="D32" s="234"/>
      <c r="E32" s="234"/>
      <c r="F32" s="234"/>
      <c r="G32" s="234"/>
      <c r="H32" s="338"/>
      <c r="I32" s="339"/>
      <c r="J32" s="338"/>
      <c r="K32" s="338"/>
      <c r="L32" s="338"/>
      <c r="M32" s="338"/>
      <c r="N32" s="338"/>
    </row>
    <row r="33" spans="1:14" s="116" customFormat="1">
      <c r="A33" s="120"/>
      <c r="B33" s="283"/>
      <c r="C33" s="283"/>
      <c r="D33" s="283"/>
      <c r="E33" s="283"/>
      <c r="F33" s="283"/>
      <c r="G33" s="283"/>
      <c r="H33" s="338"/>
      <c r="I33" s="339"/>
      <c r="J33" s="338"/>
      <c r="K33" s="338"/>
      <c r="L33" s="338"/>
      <c r="M33" s="338"/>
      <c r="N33" s="338"/>
    </row>
    <row r="34" spans="1:14" s="122" customFormat="1">
      <c r="A34" s="121" t="s">
        <v>494</v>
      </c>
      <c r="B34" s="235">
        <f>+B35+B52+B53+B54+B55+B56+B57</f>
        <v>9110631</v>
      </c>
      <c r="C34" s="235">
        <f t="shared" ref="C34:G34" si="1">+C35+C52+C53+C54+C55+C56+C57</f>
        <v>88899.48</v>
      </c>
      <c r="D34" s="235">
        <f t="shared" si="1"/>
        <v>9199530.4800000004</v>
      </c>
      <c r="E34" s="235">
        <f>+E35+E52+E53+E54+E55+E56+E57</f>
        <v>3417806.4299999997</v>
      </c>
      <c r="F34" s="235">
        <f>+F35+F52+F53+F54+F55+F56+F57</f>
        <v>3417806.4299999997</v>
      </c>
      <c r="G34" s="235">
        <f t="shared" si="1"/>
        <v>5781724.0500000007</v>
      </c>
    </row>
    <row r="35" spans="1:14" s="123" customFormat="1">
      <c r="A35" s="284" t="s">
        <v>471</v>
      </c>
      <c r="B35" s="236"/>
      <c r="C35" s="236"/>
      <c r="D35" s="236"/>
      <c r="E35" s="236"/>
      <c r="F35" s="236"/>
      <c r="G35" s="236"/>
      <c r="H35" s="340"/>
      <c r="I35" s="340"/>
      <c r="J35" s="340"/>
      <c r="K35" s="340"/>
      <c r="L35" s="340"/>
      <c r="M35" s="340"/>
      <c r="N35" s="340"/>
    </row>
    <row r="36" spans="1:14" s="123" customFormat="1">
      <c r="A36" s="284" t="s">
        <v>472</v>
      </c>
      <c r="B36" s="236"/>
      <c r="C36" s="236"/>
      <c r="D36" s="236"/>
      <c r="E36" s="236"/>
      <c r="F36" s="236"/>
      <c r="G36" s="236"/>
      <c r="H36" s="340"/>
      <c r="I36" s="340"/>
      <c r="J36" s="340"/>
      <c r="K36" s="340"/>
      <c r="L36" s="340"/>
      <c r="M36" s="340"/>
      <c r="N36" s="340"/>
    </row>
    <row r="37" spans="1:14" s="123" customFormat="1">
      <c r="A37" s="284" t="s">
        <v>473</v>
      </c>
      <c r="B37" s="236"/>
      <c r="C37" s="236"/>
      <c r="D37" s="236"/>
      <c r="E37" s="236"/>
      <c r="F37" s="236"/>
      <c r="G37" s="236"/>
      <c r="H37" s="340"/>
      <c r="I37" s="340"/>
      <c r="J37" s="340"/>
      <c r="K37" s="340"/>
      <c r="L37" s="340"/>
      <c r="M37" s="340"/>
      <c r="N37" s="340"/>
    </row>
    <row r="38" spans="1:14" s="123" customFormat="1">
      <c r="A38" s="284" t="s">
        <v>474</v>
      </c>
      <c r="B38" s="236"/>
      <c r="C38" s="236"/>
      <c r="D38" s="236"/>
      <c r="E38" s="236"/>
      <c r="F38" s="236"/>
      <c r="G38" s="236"/>
      <c r="H38" s="340"/>
      <c r="I38" s="340"/>
      <c r="J38" s="340"/>
      <c r="K38" s="340"/>
      <c r="L38" s="340"/>
      <c r="M38" s="340"/>
      <c r="N38" s="340"/>
    </row>
    <row r="39" spans="1:14" s="123" customFormat="1">
      <c r="A39" s="284" t="s">
        <v>475</v>
      </c>
      <c r="B39" s="236"/>
      <c r="C39" s="236"/>
      <c r="D39" s="236"/>
      <c r="E39" s="236"/>
      <c r="F39" s="236"/>
      <c r="G39" s="236"/>
      <c r="H39" s="340"/>
      <c r="I39" s="340"/>
      <c r="J39" s="340"/>
      <c r="K39" s="340"/>
      <c r="L39" s="340"/>
      <c r="M39" s="340"/>
      <c r="N39" s="340"/>
    </row>
    <row r="40" spans="1:14" s="123" customFormat="1">
      <c r="A40" s="284" t="s">
        <v>476</v>
      </c>
      <c r="B40" s="236"/>
      <c r="C40" s="236"/>
      <c r="D40" s="236"/>
      <c r="E40" s="236"/>
      <c r="F40" s="236"/>
      <c r="G40" s="236"/>
      <c r="H40" s="340"/>
      <c r="I40" s="340"/>
      <c r="J40" s="340"/>
      <c r="K40" s="340"/>
      <c r="L40" s="340"/>
      <c r="M40" s="340"/>
      <c r="N40" s="340"/>
    </row>
    <row r="41" spans="1:14" s="123" customFormat="1">
      <c r="A41" s="284" t="s">
        <v>477</v>
      </c>
      <c r="B41" s="236"/>
      <c r="C41" s="236"/>
      <c r="D41" s="236"/>
      <c r="E41" s="236"/>
      <c r="F41" s="236"/>
      <c r="G41" s="236"/>
      <c r="H41" s="340"/>
      <c r="I41" s="340"/>
      <c r="J41" s="340"/>
      <c r="K41" s="340"/>
      <c r="L41" s="340"/>
      <c r="M41" s="340"/>
      <c r="N41" s="340"/>
    </row>
    <row r="42" spans="1:14" s="123" customFormat="1">
      <c r="A42" s="284" t="s">
        <v>478</v>
      </c>
      <c r="B42" s="236"/>
      <c r="C42" s="236"/>
      <c r="D42" s="236"/>
      <c r="E42" s="236"/>
      <c r="F42" s="236"/>
      <c r="G42" s="236"/>
      <c r="H42" s="340"/>
      <c r="I42" s="340"/>
      <c r="J42" s="340"/>
      <c r="K42" s="340"/>
      <c r="L42" s="340"/>
      <c r="M42" s="340"/>
      <c r="N42" s="340"/>
    </row>
    <row r="43" spans="1:14" s="123" customFormat="1">
      <c r="A43" s="284" t="s">
        <v>479</v>
      </c>
      <c r="B43" s="236"/>
      <c r="C43" s="236"/>
      <c r="D43" s="236"/>
      <c r="E43" s="236"/>
      <c r="F43" s="236"/>
      <c r="G43" s="236"/>
      <c r="H43" s="340"/>
      <c r="I43" s="340"/>
      <c r="J43" s="340"/>
      <c r="K43" s="340"/>
      <c r="L43" s="340"/>
      <c r="M43" s="340"/>
      <c r="N43" s="340"/>
    </row>
    <row r="44" spans="1:14" s="123" customFormat="1">
      <c r="A44" s="284" t="s">
        <v>480</v>
      </c>
      <c r="B44" s="236"/>
      <c r="C44" s="236"/>
      <c r="D44" s="236"/>
      <c r="E44" s="236"/>
      <c r="F44" s="236"/>
      <c r="G44" s="236"/>
      <c r="H44" s="340"/>
      <c r="I44" s="340"/>
      <c r="J44" s="340"/>
      <c r="K44" s="340"/>
      <c r="L44" s="340"/>
      <c r="M44" s="340"/>
      <c r="N44" s="340"/>
    </row>
    <row r="45" spans="1:14" s="123" customFormat="1">
      <c r="A45" s="284" t="s">
        <v>481</v>
      </c>
      <c r="B45" s="236"/>
      <c r="C45" s="236"/>
      <c r="D45" s="236"/>
      <c r="E45" s="236"/>
      <c r="F45" s="236"/>
      <c r="G45" s="236"/>
      <c r="H45" s="340"/>
      <c r="I45" s="340"/>
      <c r="J45" s="340"/>
      <c r="K45" s="340"/>
      <c r="L45" s="340"/>
      <c r="M45" s="340"/>
      <c r="N45" s="340"/>
    </row>
    <row r="46" spans="1:14" s="123" customFormat="1">
      <c r="A46" s="284" t="s">
        <v>482</v>
      </c>
      <c r="B46" s="236"/>
      <c r="C46" s="236"/>
      <c r="D46" s="236"/>
      <c r="E46" s="236"/>
      <c r="F46" s="236"/>
      <c r="G46" s="236"/>
      <c r="H46" s="340"/>
      <c r="I46" s="340"/>
      <c r="J46" s="340"/>
      <c r="K46" s="340"/>
      <c r="L46" s="340"/>
      <c r="M46" s="340"/>
      <c r="N46" s="340"/>
    </row>
    <row r="47" spans="1:14" s="123" customFormat="1">
      <c r="A47" s="284" t="s">
        <v>483</v>
      </c>
      <c r="B47" s="236"/>
      <c r="C47" s="236"/>
      <c r="D47" s="236"/>
      <c r="E47" s="236"/>
      <c r="F47" s="236"/>
      <c r="G47" s="236"/>
      <c r="H47" s="340"/>
      <c r="I47" s="340"/>
      <c r="J47" s="340"/>
      <c r="K47" s="340"/>
      <c r="L47" s="340"/>
      <c r="M47" s="340"/>
      <c r="N47" s="340"/>
    </row>
    <row r="48" spans="1:14" s="123" customFormat="1">
      <c r="A48" s="284" t="s">
        <v>484</v>
      </c>
      <c r="B48" s="236"/>
      <c r="C48" s="236"/>
      <c r="D48" s="236"/>
      <c r="E48" s="236"/>
      <c r="F48" s="236"/>
      <c r="G48" s="236"/>
      <c r="H48" s="340"/>
      <c r="I48" s="340"/>
      <c r="J48" s="340"/>
      <c r="K48" s="340"/>
      <c r="L48" s="340"/>
      <c r="M48" s="340"/>
      <c r="N48" s="340"/>
    </row>
    <row r="49" spans="1:14" s="123" customFormat="1">
      <c r="A49" s="284" t="s">
        <v>485</v>
      </c>
      <c r="B49" s="236"/>
      <c r="C49" s="236"/>
      <c r="D49" s="236"/>
      <c r="E49" s="236"/>
      <c r="F49" s="236"/>
      <c r="G49" s="236"/>
      <c r="H49" s="340"/>
      <c r="I49" s="340"/>
      <c r="J49" s="340"/>
      <c r="K49" s="340"/>
      <c r="L49" s="340"/>
      <c r="M49" s="340"/>
      <c r="N49" s="340"/>
    </row>
    <row r="50" spans="1:14" s="123" customFormat="1">
      <c r="A50" s="284" t="s">
        <v>486</v>
      </c>
      <c r="B50" s="236"/>
      <c r="C50" s="236"/>
      <c r="D50" s="236"/>
      <c r="E50" s="236"/>
      <c r="F50" s="236"/>
      <c r="G50" s="236"/>
      <c r="H50" s="340"/>
      <c r="I50" s="340"/>
      <c r="J50" s="340"/>
      <c r="K50" s="340"/>
      <c r="L50" s="340"/>
      <c r="M50" s="340"/>
      <c r="N50" s="340"/>
    </row>
    <row r="51" spans="1:14" s="123" customFormat="1">
      <c r="A51" s="284" t="s">
        <v>487</v>
      </c>
      <c r="B51" s="236"/>
      <c r="C51" s="236"/>
      <c r="D51" s="236"/>
      <c r="E51" s="236"/>
      <c r="F51" s="236"/>
      <c r="G51" s="236"/>
      <c r="H51" s="340"/>
      <c r="I51" s="340"/>
      <c r="J51" s="340"/>
      <c r="K51" s="340"/>
      <c r="L51" s="340"/>
      <c r="M51" s="340"/>
      <c r="N51" s="340"/>
    </row>
    <row r="52" spans="1:14" s="123" customFormat="1">
      <c r="A52" s="285" t="s">
        <v>488</v>
      </c>
      <c r="B52" s="236"/>
      <c r="C52" s="236"/>
      <c r="D52" s="236"/>
      <c r="E52" s="236"/>
      <c r="F52" s="236"/>
      <c r="G52" s="236"/>
      <c r="H52" s="340"/>
      <c r="I52" s="341"/>
      <c r="J52" s="340"/>
      <c r="K52" s="340"/>
      <c r="L52" s="340"/>
      <c r="M52" s="340"/>
      <c r="N52" s="340"/>
    </row>
    <row r="53" spans="1:14" s="123" customFormat="1">
      <c r="A53" s="285" t="s">
        <v>489</v>
      </c>
      <c r="B53" s="236"/>
      <c r="C53" s="236"/>
      <c r="D53" s="236"/>
      <c r="E53" s="236"/>
      <c r="F53" s="236"/>
      <c r="G53" s="236"/>
      <c r="H53" s="340"/>
      <c r="I53" s="341"/>
      <c r="J53" s="340"/>
      <c r="K53" s="340"/>
      <c r="L53" s="340"/>
      <c r="M53" s="340"/>
      <c r="N53" s="340"/>
    </row>
    <row r="54" spans="1:14" s="123" customFormat="1">
      <c r="A54" s="118" t="s">
        <v>490</v>
      </c>
      <c r="B54" s="236"/>
      <c r="C54" s="236"/>
      <c r="D54" s="236"/>
      <c r="E54" s="236"/>
      <c r="F54" s="236"/>
      <c r="G54" s="236"/>
      <c r="H54" s="340"/>
      <c r="I54" s="341"/>
      <c r="J54" s="340"/>
      <c r="K54" s="340"/>
      <c r="L54" s="340"/>
      <c r="M54" s="340"/>
      <c r="N54" s="340"/>
    </row>
    <row r="55" spans="1:14" s="123" customFormat="1" ht="30">
      <c r="A55" s="119" t="s">
        <v>491</v>
      </c>
      <c r="B55" s="236"/>
      <c r="C55" s="236"/>
      <c r="D55" s="236"/>
      <c r="E55" s="236"/>
      <c r="F55" s="236"/>
      <c r="G55" s="236"/>
      <c r="H55" s="340"/>
      <c r="I55" s="340"/>
      <c r="J55" s="340"/>
      <c r="K55" s="340"/>
      <c r="L55" s="340"/>
      <c r="M55" s="340"/>
      <c r="N55" s="340"/>
    </row>
    <row r="56" spans="1:14" s="123" customFormat="1">
      <c r="A56" s="118" t="s">
        <v>492</v>
      </c>
      <c r="B56" s="236">
        <f>'F5. EAID'!B61</f>
        <v>9110631</v>
      </c>
      <c r="C56" s="236">
        <f>'F5. EAID'!C61</f>
        <v>88899.48</v>
      </c>
      <c r="D56" s="236">
        <f>B56+C56</f>
        <v>9199530.4800000004</v>
      </c>
      <c r="E56" s="236">
        <v>3417806.4299999997</v>
      </c>
      <c r="F56" s="236">
        <v>3417806.4299999997</v>
      </c>
      <c r="G56" s="236">
        <f>D56-E56</f>
        <v>5781724.0500000007</v>
      </c>
      <c r="H56" s="340"/>
      <c r="I56" s="340"/>
      <c r="J56" s="340"/>
      <c r="K56" s="340"/>
      <c r="L56" s="340"/>
      <c r="M56" s="340"/>
      <c r="N56" s="340"/>
    </row>
    <row r="57" spans="1:14" s="123" customFormat="1">
      <c r="A57" s="118" t="s">
        <v>493</v>
      </c>
      <c r="B57" s="236"/>
      <c r="C57" s="236"/>
      <c r="D57" s="236"/>
      <c r="E57" s="236"/>
      <c r="F57" s="236"/>
      <c r="G57" s="236"/>
      <c r="H57" s="340"/>
      <c r="I57" s="340"/>
      <c r="J57" s="340"/>
      <c r="K57" s="340"/>
      <c r="L57" s="340"/>
      <c r="M57" s="340"/>
      <c r="N57" s="340"/>
    </row>
    <row r="58" spans="1:14" s="123" customFormat="1" ht="15.75" thickBot="1">
      <c r="A58" s="124"/>
      <c r="B58" s="237"/>
      <c r="C58" s="237"/>
      <c r="D58" s="237"/>
      <c r="E58" s="237"/>
      <c r="F58" s="237"/>
      <c r="G58" s="237"/>
      <c r="H58" s="340"/>
      <c r="I58" s="340"/>
      <c r="J58" s="340"/>
      <c r="K58" s="340"/>
      <c r="L58" s="340"/>
      <c r="M58" s="340"/>
      <c r="N58" s="340"/>
    </row>
    <row r="59" spans="1:14" ht="15.75" thickBot="1">
      <c r="A59" s="125" t="s">
        <v>495</v>
      </c>
      <c r="B59" s="266">
        <f>+B9+B34</f>
        <v>19221262</v>
      </c>
      <c r="C59" s="266">
        <f t="shared" ref="C59:G59" si="2">+C9+C34</f>
        <v>89260.37</v>
      </c>
      <c r="D59" s="266">
        <f t="shared" si="2"/>
        <v>19310522.370000001</v>
      </c>
      <c r="E59" s="266">
        <f t="shared" si="2"/>
        <v>6249939.5269999988</v>
      </c>
      <c r="F59" s="266">
        <f t="shared" si="2"/>
        <v>6249939.5269999988</v>
      </c>
      <c r="G59" s="266">
        <f t="shared" si="2"/>
        <v>13060582.843000002</v>
      </c>
    </row>
    <row r="60" spans="1:14">
      <c r="B60" s="127"/>
      <c r="C60" s="127"/>
      <c r="D60" s="127"/>
      <c r="E60" s="127"/>
      <c r="F60" s="127"/>
      <c r="G60" s="127"/>
    </row>
    <row r="61" spans="1:14">
      <c r="B61" s="127"/>
      <c r="C61" s="127"/>
      <c r="D61" s="127"/>
      <c r="E61" s="127"/>
      <c r="F61" s="127"/>
      <c r="G61" s="127"/>
    </row>
    <row r="62" spans="1:14">
      <c r="B62" s="127"/>
      <c r="C62" s="127"/>
      <c r="D62" s="127"/>
      <c r="E62" s="127"/>
      <c r="F62" s="127"/>
      <c r="G62" s="127"/>
    </row>
    <row r="63" spans="1:14">
      <c r="E63" s="127"/>
      <c r="F63" s="127"/>
    </row>
    <row r="64" spans="1:14">
      <c r="E64" s="277"/>
    </row>
    <row r="71" spans="2:7">
      <c r="B71" s="127"/>
      <c r="C71" s="127"/>
      <c r="D71" s="127"/>
      <c r="E71" s="127"/>
      <c r="F71" s="127"/>
      <c r="G71" s="127"/>
    </row>
    <row r="72" spans="2:7">
      <c r="B72" s="127"/>
      <c r="C72" s="127"/>
      <c r="D72" s="127"/>
      <c r="E72" s="127"/>
      <c r="F72" s="127"/>
      <c r="G72" s="127"/>
    </row>
    <row r="73" spans="2:7">
      <c r="B73" s="127"/>
      <c r="C73" s="127"/>
      <c r="D73" s="127"/>
      <c r="E73" s="127"/>
      <c r="F73" s="127"/>
      <c r="G73" s="127"/>
    </row>
    <row r="87" spans="2:7">
      <c r="B87" s="127"/>
      <c r="C87" s="127"/>
      <c r="D87" s="127"/>
      <c r="E87" s="127"/>
      <c r="F87" s="127"/>
      <c r="G87" s="127"/>
    </row>
    <row r="88" spans="2:7">
      <c r="B88" s="127"/>
      <c r="C88" s="127"/>
      <c r="D88" s="127"/>
      <c r="E88" s="127"/>
      <c r="F88" s="127"/>
      <c r="G88" s="127"/>
    </row>
    <row r="89" spans="2:7">
      <c r="B89" s="127"/>
      <c r="C89" s="127"/>
      <c r="D89" s="127"/>
      <c r="E89" s="127"/>
      <c r="F89" s="127"/>
      <c r="G89" s="127"/>
    </row>
    <row r="90" spans="2:7">
      <c r="B90" s="127"/>
      <c r="C90" s="127"/>
      <c r="D90" s="127"/>
      <c r="E90" s="127"/>
      <c r="F90" s="127"/>
      <c r="G90" s="127"/>
    </row>
    <row r="91" spans="2:7">
      <c r="B91" s="127"/>
      <c r="C91" s="127"/>
      <c r="D91" s="127"/>
      <c r="E91" s="127"/>
      <c r="F91" s="127"/>
      <c r="G91" s="127"/>
    </row>
    <row r="92" spans="2:7">
      <c r="B92" s="127"/>
      <c r="C92" s="127"/>
      <c r="D92" s="127"/>
      <c r="E92" s="127"/>
      <c r="F92" s="127"/>
      <c r="G92" s="127"/>
    </row>
    <row r="93" spans="2:7">
      <c r="B93" s="127"/>
      <c r="C93" s="127"/>
      <c r="D93" s="127"/>
      <c r="E93" s="127"/>
      <c r="F93" s="127"/>
      <c r="G93" s="127"/>
    </row>
    <row r="94" spans="2:7">
      <c r="B94" s="127"/>
      <c r="C94" s="127"/>
      <c r="D94" s="127"/>
      <c r="E94" s="127"/>
      <c r="F94" s="127"/>
      <c r="G94" s="127"/>
    </row>
    <row r="95" spans="2:7">
      <c r="B95" s="127"/>
      <c r="C95" s="127"/>
      <c r="D95" s="127"/>
      <c r="E95" s="127"/>
      <c r="F95" s="127"/>
      <c r="G95" s="127"/>
    </row>
    <row r="96" spans="2:7">
      <c r="B96" s="127"/>
      <c r="C96" s="127"/>
      <c r="D96" s="127"/>
      <c r="E96" s="127"/>
      <c r="F96" s="127"/>
      <c r="G96" s="127"/>
    </row>
    <row r="97" spans="2:7">
      <c r="B97" s="127"/>
      <c r="C97" s="127"/>
      <c r="D97" s="127"/>
      <c r="E97" s="127"/>
      <c r="F97" s="127"/>
      <c r="G97" s="127"/>
    </row>
    <row r="98" spans="2:7">
      <c r="B98" s="127"/>
      <c r="C98" s="127"/>
      <c r="D98" s="127"/>
      <c r="E98" s="127"/>
      <c r="F98" s="127"/>
      <c r="G98" s="127"/>
    </row>
    <row r="99" spans="2:7">
      <c r="B99" s="127"/>
      <c r="C99" s="127"/>
      <c r="D99" s="127"/>
      <c r="E99" s="127"/>
      <c r="F99" s="127"/>
      <c r="G99" s="127"/>
    </row>
    <row r="100" spans="2:7">
      <c r="B100" s="127"/>
      <c r="C100" s="127"/>
      <c r="D100" s="127"/>
      <c r="E100" s="127"/>
      <c r="F100" s="127"/>
      <c r="G100" s="127"/>
    </row>
    <row r="101" spans="2:7">
      <c r="B101" s="127"/>
      <c r="C101" s="127"/>
      <c r="D101" s="127"/>
      <c r="E101" s="127"/>
      <c r="F101" s="127"/>
      <c r="G101" s="127"/>
    </row>
    <row r="102" spans="2:7">
      <c r="B102" s="127"/>
      <c r="C102" s="127"/>
      <c r="D102" s="127"/>
      <c r="E102" s="127"/>
      <c r="F102" s="127"/>
      <c r="G102" s="127"/>
    </row>
    <row r="103" spans="2:7">
      <c r="B103" s="127"/>
      <c r="C103" s="127"/>
      <c r="D103" s="127"/>
      <c r="E103" s="127"/>
      <c r="F103" s="127"/>
      <c r="G103" s="127"/>
    </row>
    <row r="104" spans="2:7">
      <c r="B104" s="127"/>
      <c r="C104" s="127"/>
      <c r="D104" s="127"/>
      <c r="E104" s="127"/>
      <c r="F104" s="127"/>
      <c r="G104" s="127"/>
    </row>
    <row r="105" spans="2:7">
      <c r="B105" s="127"/>
      <c r="C105" s="127"/>
      <c r="D105" s="127"/>
      <c r="E105" s="127"/>
      <c r="F105" s="127"/>
      <c r="G105" s="127"/>
    </row>
    <row r="106" spans="2:7">
      <c r="B106" s="127"/>
      <c r="C106" s="127"/>
      <c r="D106" s="127"/>
      <c r="E106" s="127"/>
      <c r="F106" s="127"/>
      <c r="G106" s="127"/>
    </row>
    <row r="107" spans="2:7">
      <c r="B107" s="127"/>
      <c r="C107" s="127"/>
      <c r="D107" s="127"/>
      <c r="E107" s="127"/>
      <c r="F107" s="127"/>
      <c r="G107" s="127"/>
    </row>
    <row r="108" spans="2:7">
      <c r="B108" s="127"/>
      <c r="C108" s="127"/>
      <c r="D108" s="127"/>
      <c r="E108" s="127"/>
      <c r="F108" s="127"/>
      <c r="G108" s="127"/>
    </row>
    <row r="109" spans="2:7">
      <c r="B109" s="127"/>
      <c r="C109" s="127"/>
      <c r="D109" s="127"/>
      <c r="E109" s="127"/>
      <c r="F109" s="127"/>
      <c r="G109" s="127"/>
    </row>
    <row r="110" spans="2:7">
      <c r="B110" s="127"/>
      <c r="C110" s="127"/>
      <c r="D110" s="127"/>
      <c r="E110" s="127"/>
      <c r="F110" s="127"/>
      <c r="G110" s="127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13" workbookViewId="0">
      <selection activeCell="B4" sqref="B4:I4"/>
    </sheetView>
  </sheetViews>
  <sheetFormatPr baseColWidth="10" defaultRowHeight="12.75"/>
  <cols>
    <col min="1" max="1" width="1.5703125" customWidth="1"/>
    <col min="2" max="2" width="4.5703125" customWidth="1"/>
    <col min="3" max="3" width="62.42578125" customWidth="1"/>
    <col min="4" max="4" width="15.28515625" customWidth="1"/>
    <col min="5" max="5" width="15.28515625" bestFit="1" customWidth="1"/>
    <col min="6" max="8" width="15" customWidth="1"/>
    <col min="9" max="9" width="14.5703125" customWidth="1"/>
    <col min="10" max="10" width="11.42578125" style="156"/>
    <col min="11" max="11" width="13.5703125" style="156" customWidth="1"/>
    <col min="12" max="17" width="11.42578125" style="156"/>
  </cols>
  <sheetData>
    <row r="1" spans="1:17" ht="15.75">
      <c r="B1" s="494" t="s">
        <v>535</v>
      </c>
      <c r="C1" s="495"/>
      <c r="D1" s="495"/>
      <c r="E1" s="495"/>
      <c r="F1" s="495"/>
      <c r="G1" s="495"/>
      <c r="H1" s="495"/>
      <c r="I1" s="496"/>
    </row>
    <row r="2" spans="1:17" ht="15.75">
      <c r="B2" s="497" t="s">
        <v>367</v>
      </c>
      <c r="C2" s="498"/>
      <c r="D2" s="498"/>
      <c r="E2" s="498"/>
      <c r="F2" s="498"/>
      <c r="G2" s="498"/>
      <c r="H2" s="498"/>
      <c r="I2" s="499"/>
    </row>
    <row r="3" spans="1:17" ht="15.75">
      <c r="B3" s="497" t="s">
        <v>496</v>
      </c>
      <c r="C3" s="498"/>
      <c r="D3" s="498"/>
      <c r="E3" s="498"/>
      <c r="F3" s="498"/>
      <c r="G3" s="498"/>
      <c r="H3" s="498"/>
      <c r="I3" s="499"/>
    </row>
    <row r="4" spans="1:17" ht="15.75">
      <c r="B4" s="497" t="s">
        <v>554</v>
      </c>
      <c r="C4" s="498"/>
      <c r="D4" s="498"/>
      <c r="E4" s="498"/>
      <c r="F4" s="498"/>
      <c r="G4" s="498"/>
      <c r="H4" s="498"/>
      <c r="I4" s="499"/>
    </row>
    <row r="5" spans="1:17" ht="16.5" thickBot="1">
      <c r="B5" s="500" t="s">
        <v>4</v>
      </c>
      <c r="C5" s="501"/>
      <c r="D5" s="501"/>
      <c r="E5" s="501"/>
      <c r="F5" s="501"/>
      <c r="G5" s="501"/>
      <c r="H5" s="501"/>
      <c r="I5" s="502"/>
    </row>
    <row r="6" spans="1:17" s="129" customFormat="1" ht="7.5" customHeight="1" thickBot="1">
      <c r="A6" s="128"/>
      <c r="B6" s="307"/>
      <c r="C6" s="307"/>
      <c r="D6" s="308"/>
      <c r="E6" s="308"/>
      <c r="F6" s="308"/>
      <c r="G6" s="308"/>
      <c r="H6" s="308"/>
      <c r="I6" s="307"/>
      <c r="J6" s="335"/>
      <c r="K6" s="335"/>
      <c r="L6" s="335"/>
      <c r="M6" s="335"/>
      <c r="N6" s="335"/>
      <c r="O6" s="335"/>
      <c r="P6" s="335"/>
      <c r="Q6" s="335"/>
    </row>
    <row r="7" spans="1:17" ht="15.75" thickBot="1">
      <c r="B7" s="503" t="s">
        <v>128</v>
      </c>
      <c r="C7" s="504"/>
      <c r="D7" s="507" t="s">
        <v>455</v>
      </c>
      <c r="E7" s="508"/>
      <c r="F7" s="508"/>
      <c r="G7" s="508"/>
      <c r="H7" s="509"/>
      <c r="I7" s="510" t="s">
        <v>149</v>
      </c>
    </row>
    <row r="8" spans="1:17" ht="30.75" thickBot="1">
      <c r="B8" s="505"/>
      <c r="C8" s="506"/>
      <c r="D8" s="309" t="s">
        <v>497</v>
      </c>
      <c r="E8" s="309" t="s">
        <v>498</v>
      </c>
      <c r="F8" s="309" t="s">
        <v>499</v>
      </c>
      <c r="G8" s="309" t="s">
        <v>153</v>
      </c>
      <c r="H8" s="309" t="s">
        <v>154</v>
      </c>
      <c r="I8" s="511"/>
    </row>
    <row r="9" spans="1:17" ht="7.9" customHeight="1">
      <c r="B9" s="492"/>
      <c r="C9" s="493"/>
      <c r="D9" s="130"/>
      <c r="E9" s="130"/>
      <c r="F9" s="130"/>
      <c r="G9" s="130"/>
      <c r="H9" s="130"/>
      <c r="I9" s="130"/>
    </row>
    <row r="10" spans="1:17" ht="14.45" customHeight="1">
      <c r="B10" s="131" t="s">
        <v>500</v>
      </c>
      <c r="C10" s="132"/>
      <c r="D10" s="238">
        <f>+D11+D20+D28+D38</f>
        <v>10110631</v>
      </c>
      <c r="E10" s="238">
        <f t="shared" ref="E10:I10" si="0">+E11+E20+E28+E38</f>
        <v>360.89</v>
      </c>
      <c r="F10" s="238">
        <f t="shared" si="0"/>
        <v>10110991.890000001</v>
      </c>
      <c r="G10" s="238">
        <f t="shared" si="0"/>
        <v>2832133.0969999996</v>
      </c>
      <c r="H10" s="238">
        <f t="shared" si="0"/>
        <v>2832133.0969999996</v>
      </c>
      <c r="I10" s="238">
        <f t="shared" si="0"/>
        <v>7278858.7930000015</v>
      </c>
    </row>
    <row r="11" spans="1:17" ht="15">
      <c r="B11" s="131" t="s">
        <v>501</v>
      </c>
      <c r="C11" s="132"/>
      <c r="D11" s="239">
        <f>SUM(D12:D19)</f>
        <v>0</v>
      </c>
      <c r="E11" s="239">
        <f t="shared" ref="E11:I11" si="1">SUM(E12:E19)</f>
        <v>0</v>
      </c>
      <c r="F11" s="239">
        <f t="shared" si="1"/>
        <v>0</v>
      </c>
      <c r="G11" s="239">
        <f t="shared" si="1"/>
        <v>0</v>
      </c>
      <c r="H11" s="239">
        <f t="shared" si="1"/>
        <v>0</v>
      </c>
      <c r="I11" s="239">
        <f t="shared" si="1"/>
        <v>0</v>
      </c>
    </row>
    <row r="12" spans="1:17" ht="15">
      <c r="B12" s="133"/>
      <c r="C12" s="134" t="s">
        <v>502</v>
      </c>
      <c r="D12" s="240"/>
      <c r="E12" s="241"/>
      <c r="F12" s="241"/>
      <c r="G12" s="241"/>
      <c r="H12" s="242"/>
      <c r="I12" s="242"/>
    </row>
    <row r="13" spans="1:17" ht="15">
      <c r="B13" s="133"/>
      <c r="C13" s="134" t="s">
        <v>503</v>
      </c>
      <c r="D13" s="240"/>
      <c r="E13" s="241"/>
      <c r="F13" s="241"/>
      <c r="G13" s="241"/>
      <c r="H13" s="242"/>
      <c r="I13" s="242"/>
    </row>
    <row r="14" spans="1:17" ht="15">
      <c r="B14" s="133"/>
      <c r="C14" s="134" t="s">
        <v>504</v>
      </c>
      <c r="D14" s="240"/>
      <c r="E14" s="241"/>
      <c r="F14" s="241"/>
      <c r="G14" s="241"/>
      <c r="H14" s="242"/>
      <c r="I14" s="241"/>
    </row>
    <row r="15" spans="1:17" ht="15">
      <c r="B15" s="133"/>
      <c r="C15" s="134" t="s">
        <v>505</v>
      </c>
      <c r="D15" s="240"/>
      <c r="E15" s="241"/>
      <c r="F15" s="241"/>
      <c r="G15" s="241"/>
      <c r="H15" s="241"/>
      <c r="I15" s="241"/>
    </row>
    <row r="16" spans="1:17" ht="15">
      <c r="B16" s="133"/>
      <c r="C16" s="134" t="s">
        <v>506</v>
      </c>
      <c r="D16" s="240"/>
      <c r="E16" s="241"/>
      <c r="F16" s="241"/>
      <c r="G16" s="241"/>
      <c r="H16" s="241"/>
      <c r="I16" s="241"/>
    </row>
    <row r="17" spans="2:9" ht="15">
      <c r="B17" s="133"/>
      <c r="C17" s="134" t="s">
        <v>507</v>
      </c>
      <c r="D17" s="240"/>
      <c r="E17" s="241"/>
      <c r="F17" s="241"/>
      <c r="G17" s="241"/>
      <c r="H17" s="241"/>
      <c r="I17" s="241"/>
    </row>
    <row r="18" spans="2:9" ht="15">
      <c r="B18" s="133"/>
      <c r="C18" s="134" t="s">
        <v>508</v>
      </c>
      <c r="D18" s="240"/>
      <c r="E18" s="241"/>
      <c r="F18" s="241"/>
      <c r="G18" s="241"/>
      <c r="H18" s="241"/>
      <c r="I18" s="241"/>
    </row>
    <row r="19" spans="2:9" ht="15">
      <c r="B19" s="133"/>
      <c r="C19" s="134" t="s">
        <v>509</v>
      </c>
      <c r="D19" s="240"/>
      <c r="E19" s="241"/>
      <c r="F19" s="241"/>
      <c r="G19" s="241"/>
      <c r="H19" s="241"/>
      <c r="I19" s="241"/>
    </row>
    <row r="20" spans="2:9" ht="15">
      <c r="B20" s="131" t="s">
        <v>510</v>
      </c>
      <c r="C20" s="132"/>
      <c r="D20" s="239">
        <f>SUM(D21:D27)</f>
        <v>10110631</v>
      </c>
      <c r="E20" s="239">
        <f t="shared" ref="E20:I20" si="2">SUM(E21:E27)</f>
        <v>360.89</v>
      </c>
      <c r="F20" s="239">
        <f t="shared" si="2"/>
        <v>10110991.890000001</v>
      </c>
      <c r="G20" s="239">
        <f t="shared" si="2"/>
        <v>2832133.0969999996</v>
      </c>
      <c r="H20" s="239">
        <f t="shared" si="2"/>
        <v>2832133.0969999996</v>
      </c>
      <c r="I20" s="239">
        <f t="shared" si="2"/>
        <v>7278858.7930000015</v>
      </c>
    </row>
    <row r="21" spans="2:9" ht="15">
      <c r="B21" s="133"/>
      <c r="C21" s="134" t="s">
        <v>511</v>
      </c>
      <c r="D21" s="240"/>
      <c r="E21" s="241"/>
      <c r="F21" s="241"/>
      <c r="G21" s="241"/>
      <c r="H21" s="241"/>
      <c r="I21" s="241"/>
    </row>
    <row r="22" spans="2:9" ht="15">
      <c r="B22" s="133"/>
      <c r="C22" s="134" t="s">
        <v>512</v>
      </c>
      <c r="D22" s="240"/>
      <c r="E22" s="241"/>
      <c r="F22" s="241"/>
      <c r="G22" s="241"/>
      <c r="H22" s="241"/>
      <c r="I22" s="241"/>
    </row>
    <row r="23" spans="2:9" ht="15">
      <c r="B23" s="133"/>
      <c r="C23" s="134" t="s">
        <v>513</v>
      </c>
      <c r="D23" s="240"/>
      <c r="E23" s="241"/>
      <c r="F23" s="241"/>
      <c r="G23" s="241"/>
      <c r="H23" s="241"/>
      <c r="I23" s="241"/>
    </row>
    <row r="24" spans="2:9" ht="15">
      <c r="B24" s="133"/>
      <c r="C24" s="134" t="s">
        <v>514</v>
      </c>
      <c r="D24" s="240"/>
      <c r="E24" s="241"/>
      <c r="F24" s="241"/>
      <c r="G24" s="241"/>
      <c r="H24" s="241"/>
      <c r="I24" s="241"/>
    </row>
    <row r="25" spans="2:9" ht="15">
      <c r="B25" s="133"/>
      <c r="C25" s="134" t="s">
        <v>515</v>
      </c>
      <c r="D25" s="234">
        <f>'F6b. EAEPE ADMVA'!B30</f>
        <v>10110631</v>
      </c>
      <c r="E25" s="241">
        <f>'F6b. EAEPE ADMVA'!C30</f>
        <v>360.89</v>
      </c>
      <c r="F25" s="240">
        <f>D25+E25</f>
        <v>10110991.890000001</v>
      </c>
      <c r="G25" s="234">
        <f>'F6b. EAEPE ADMVA'!E30</f>
        <v>2832133.0969999996</v>
      </c>
      <c r="H25" s="234">
        <f>'F6b. EAEPE ADMVA'!F30</f>
        <v>2832133.0969999996</v>
      </c>
      <c r="I25" s="241">
        <f>F25-G25</f>
        <v>7278858.7930000015</v>
      </c>
    </row>
    <row r="26" spans="2:9" ht="15">
      <c r="B26" s="133"/>
      <c r="C26" s="134" t="s">
        <v>516</v>
      </c>
      <c r="D26" s="240"/>
      <c r="E26" s="241"/>
      <c r="F26" s="241"/>
      <c r="G26" s="241"/>
      <c r="H26" s="241"/>
      <c r="I26" s="241"/>
    </row>
    <row r="27" spans="2:9" ht="15">
      <c r="B27" s="133"/>
      <c r="C27" s="134" t="s">
        <v>517</v>
      </c>
      <c r="D27" s="240"/>
      <c r="E27" s="241"/>
      <c r="F27" s="241"/>
      <c r="G27" s="241"/>
      <c r="H27" s="241"/>
      <c r="I27" s="241"/>
    </row>
    <row r="28" spans="2:9" ht="15">
      <c r="B28" s="135" t="s">
        <v>518</v>
      </c>
      <c r="C28" s="136"/>
      <c r="D28" s="239">
        <f>SUM(D29:D37)</f>
        <v>0</v>
      </c>
      <c r="E28" s="239">
        <f t="shared" ref="E28:I28" si="3">SUM(E29:E37)</f>
        <v>0</v>
      </c>
      <c r="F28" s="239">
        <f t="shared" si="3"/>
        <v>0</v>
      </c>
      <c r="G28" s="239">
        <f t="shared" si="3"/>
        <v>0</v>
      </c>
      <c r="H28" s="239">
        <f t="shared" si="3"/>
        <v>0</v>
      </c>
      <c r="I28" s="239">
        <f t="shared" si="3"/>
        <v>0</v>
      </c>
    </row>
    <row r="29" spans="2:9" ht="15">
      <c r="B29" s="133"/>
      <c r="C29" s="134" t="s">
        <v>519</v>
      </c>
      <c r="D29" s="240"/>
      <c r="E29" s="241"/>
      <c r="F29" s="241"/>
      <c r="G29" s="241"/>
      <c r="H29" s="241"/>
      <c r="I29" s="241"/>
    </row>
    <row r="30" spans="2:9" ht="15">
      <c r="B30" s="133"/>
      <c r="C30" s="134" t="s">
        <v>520</v>
      </c>
      <c r="D30" s="240"/>
      <c r="E30" s="241"/>
      <c r="F30" s="241"/>
      <c r="G30" s="241"/>
      <c r="H30" s="241"/>
      <c r="I30" s="241"/>
    </row>
    <row r="31" spans="2:9" ht="15">
      <c r="B31" s="133"/>
      <c r="C31" s="134" t="s">
        <v>521</v>
      </c>
      <c r="D31" s="240"/>
      <c r="E31" s="241"/>
      <c r="F31" s="241"/>
      <c r="G31" s="241"/>
      <c r="H31" s="241"/>
      <c r="I31" s="241"/>
    </row>
    <row r="32" spans="2:9" ht="15">
      <c r="B32" s="133"/>
      <c r="C32" s="134" t="s">
        <v>522</v>
      </c>
      <c r="D32" s="240"/>
      <c r="E32" s="241"/>
      <c r="F32" s="241"/>
      <c r="G32" s="241"/>
      <c r="H32" s="241"/>
      <c r="I32" s="241"/>
    </row>
    <row r="33" spans="2:9" ht="15">
      <c r="B33" s="133"/>
      <c r="C33" s="134" t="s">
        <v>523</v>
      </c>
      <c r="D33" s="240"/>
      <c r="E33" s="241"/>
      <c r="F33" s="241"/>
      <c r="G33" s="241"/>
      <c r="H33" s="241"/>
      <c r="I33" s="241"/>
    </row>
    <row r="34" spans="2:9" ht="15">
      <c r="B34" s="133"/>
      <c r="C34" s="134" t="s">
        <v>524</v>
      </c>
      <c r="D34" s="240"/>
      <c r="E34" s="241"/>
      <c r="F34" s="241"/>
      <c r="G34" s="241"/>
      <c r="H34" s="241"/>
      <c r="I34" s="241"/>
    </row>
    <row r="35" spans="2:9" ht="15">
      <c r="B35" s="133"/>
      <c r="C35" s="134" t="s">
        <v>525</v>
      </c>
      <c r="D35" s="240"/>
      <c r="E35" s="241"/>
      <c r="F35" s="241"/>
      <c r="G35" s="241"/>
      <c r="H35" s="241"/>
      <c r="I35" s="241"/>
    </row>
    <row r="36" spans="2:9" ht="15">
      <c r="B36" s="133"/>
      <c r="C36" s="134" t="s">
        <v>526</v>
      </c>
      <c r="D36" s="240"/>
      <c r="E36" s="241"/>
      <c r="F36" s="241"/>
      <c r="G36" s="241"/>
      <c r="H36" s="241"/>
      <c r="I36" s="241"/>
    </row>
    <row r="37" spans="2:9" ht="15">
      <c r="B37" s="133"/>
      <c r="C37" s="134" t="s">
        <v>527</v>
      </c>
      <c r="D37" s="240"/>
      <c r="E37" s="241"/>
      <c r="F37" s="241"/>
      <c r="G37" s="241"/>
      <c r="H37" s="241"/>
      <c r="I37" s="241"/>
    </row>
    <row r="38" spans="2:9" ht="15">
      <c r="B38" s="135" t="s">
        <v>528</v>
      </c>
      <c r="C38" s="136"/>
      <c r="D38" s="239">
        <f>SUM(D39:D42)</f>
        <v>0</v>
      </c>
      <c r="E38" s="239">
        <f t="shared" ref="E38:I38" si="4">SUM(E39:E42)</f>
        <v>0</v>
      </c>
      <c r="F38" s="239">
        <f t="shared" si="4"/>
        <v>0</v>
      </c>
      <c r="G38" s="239">
        <f t="shared" si="4"/>
        <v>0</v>
      </c>
      <c r="H38" s="239">
        <f t="shared" si="4"/>
        <v>0</v>
      </c>
      <c r="I38" s="239">
        <f t="shared" si="4"/>
        <v>0</v>
      </c>
    </row>
    <row r="39" spans="2:9" ht="15">
      <c r="B39" s="133"/>
      <c r="C39" s="137" t="s">
        <v>529</v>
      </c>
      <c r="D39" s="240"/>
      <c r="E39" s="241"/>
      <c r="F39" s="241"/>
      <c r="G39" s="241"/>
      <c r="H39" s="241"/>
      <c r="I39" s="241"/>
    </row>
    <row r="40" spans="2:9" ht="30">
      <c r="B40" s="133"/>
      <c r="C40" s="138" t="s">
        <v>530</v>
      </c>
      <c r="D40" s="240"/>
      <c r="E40" s="241"/>
      <c r="F40" s="241"/>
      <c r="G40" s="241"/>
      <c r="H40" s="241"/>
      <c r="I40" s="241"/>
    </row>
    <row r="41" spans="2:9" ht="15">
      <c r="B41" s="133"/>
      <c r="C41" s="137" t="s">
        <v>531</v>
      </c>
      <c r="D41" s="240"/>
      <c r="E41" s="241"/>
      <c r="F41" s="241"/>
      <c r="G41" s="241"/>
      <c r="H41" s="241"/>
      <c r="I41" s="241"/>
    </row>
    <row r="42" spans="2:9" ht="15">
      <c r="B42" s="133"/>
      <c r="C42" s="137" t="s">
        <v>532</v>
      </c>
      <c r="D42" s="240"/>
      <c r="E42" s="241"/>
      <c r="F42" s="241"/>
      <c r="G42" s="241"/>
      <c r="H42" s="241"/>
      <c r="I42" s="241"/>
    </row>
    <row r="43" spans="2:9" ht="15">
      <c r="B43" s="131" t="s">
        <v>533</v>
      </c>
      <c r="C43" s="132"/>
      <c r="D43" s="238">
        <f>+D44+D53+D61+D71</f>
        <v>9110631</v>
      </c>
      <c r="E43" s="238">
        <f t="shared" ref="E43:I43" si="5">+E44+E53+E61+E71</f>
        <v>88899.48</v>
      </c>
      <c r="F43" s="238">
        <f>+F44+F53+F61+F71</f>
        <v>9199530.4800000004</v>
      </c>
      <c r="G43" s="238">
        <f t="shared" si="5"/>
        <v>3417806.4299999997</v>
      </c>
      <c r="H43" s="238">
        <f t="shared" si="5"/>
        <v>3417806.4299999997</v>
      </c>
      <c r="I43" s="238">
        <f t="shared" si="5"/>
        <v>5781724.0500000007</v>
      </c>
    </row>
    <row r="44" spans="2:9" ht="15">
      <c r="B44" s="139" t="s">
        <v>501</v>
      </c>
      <c r="C44" s="140"/>
      <c r="D44" s="239">
        <f>SUM(D45:D52)</f>
        <v>0</v>
      </c>
      <c r="E44" s="239">
        <f t="shared" ref="E44:I44" si="6">SUM(E45:E52)</f>
        <v>0</v>
      </c>
      <c r="F44" s="239">
        <f>SUM(F45:F52)</f>
        <v>0</v>
      </c>
      <c r="G44" s="239">
        <f t="shared" si="6"/>
        <v>0</v>
      </c>
      <c r="H44" s="239">
        <f t="shared" si="6"/>
        <v>0</v>
      </c>
      <c r="I44" s="239">
        <f t="shared" si="6"/>
        <v>0</v>
      </c>
    </row>
    <row r="45" spans="2:9" ht="15">
      <c r="B45" s="133"/>
      <c r="C45" s="137" t="s">
        <v>502</v>
      </c>
      <c r="D45" s="240"/>
      <c r="E45" s="241"/>
      <c r="F45" s="241"/>
      <c r="G45" s="241"/>
      <c r="H45" s="241"/>
      <c r="I45" s="241"/>
    </row>
    <row r="46" spans="2:9" ht="15">
      <c r="B46" s="133"/>
      <c r="C46" s="137" t="s">
        <v>503</v>
      </c>
      <c r="D46" s="240"/>
      <c r="E46" s="241"/>
      <c r="F46" s="241"/>
      <c r="G46" s="241"/>
      <c r="H46" s="241"/>
      <c r="I46" s="241"/>
    </row>
    <row r="47" spans="2:9" ht="15">
      <c r="B47" s="133"/>
      <c r="C47" s="137" t="s">
        <v>504</v>
      </c>
      <c r="D47" s="240"/>
      <c r="E47" s="241"/>
      <c r="F47" s="241"/>
      <c r="G47" s="241"/>
      <c r="H47" s="241"/>
      <c r="I47" s="241"/>
    </row>
    <row r="48" spans="2:9" ht="15">
      <c r="B48" s="133"/>
      <c r="C48" s="137" t="s">
        <v>505</v>
      </c>
      <c r="D48" s="240"/>
      <c r="E48" s="241"/>
      <c r="F48" s="241"/>
      <c r="G48" s="241"/>
      <c r="H48" s="241"/>
      <c r="I48" s="241"/>
    </row>
    <row r="49" spans="2:11" ht="15">
      <c r="B49" s="133"/>
      <c r="C49" s="137" t="s">
        <v>506</v>
      </c>
      <c r="D49" s="240"/>
      <c r="E49" s="241"/>
      <c r="F49" s="241"/>
      <c r="G49" s="241"/>
      <c r="H49" s="241"/>
      <c r="I49" s="241"/>
    </row>
    <row r="50" spans="2:11" ht="15.75" thickBot="1">
      <c r="B50" s="133"/>
      <c r="C50" s="137" t="s">
        <v>507</v>
      </c>
      <c r="D50" s="240"/>
      <c r="E50" s="241"/>
      <c r="F50" s="241"/>
      <c r="G50" s="241"/>
      <c r="H50" s="241"/>
      <c r="I50" s="241"/>
    </row>
    <row r="51" spans="2:11" ht="15">
      <c r="B51" s="133"/>
      <c r="C51" s="137" t="s">
        <v>508</v>
      </c>
      <c r="D51" s="243"/>
      <c r="E51" s="242"/>
      <c r="F51" s="241"/>
      <c r="G51" s="241"/>
      <c r="H51" s="241"/>
      <c r="I51" s="241"/>
    </row>
    <row r="52" spans="2:11" ht="15">
      <c r="B52" s="133"/>
      <c r="C52" s="137" t="s">
        <v>509</v>
      </c>
      <c r="D52" s="240"/>
      <c r="E52" s="242"/>
      <c r="F52" s="241"/>
      <c r="G52" s="241"/>
      <c r="H52" s="241"/>
      <c r="I52" s="241"/>
    </row>
    <row r="53" spans="2:11" ht="15">
      <c r="B53" s="131" t="s">
        <v>510</v>
      </c>
      <c r="C53" s="132"/>
      <c r="D53" s="244">
        <f>SUM(D54:D60)</f>
        <v>9110631</v>
      </c>
      <c r="E53" s="245">
        <f t="shared" ref="E53" si="7">SUM(E54:E60)</f>
        <v>88899.48</v>
      </c>
      <c r="F53" s="245">
        <f>SUM(F54:F59)</f>
        <v>9199530.4800000004</v>
      </c>
      <c r="G53" s="245">
        <f t="shared" ref="G53:I53" si="8">SUM(G54:G59)</f>
        <v>3417806.4299999997</v>
      </c>
      <c r="H53" s="245">
        <f t="shared" si="8"/>
        <v>3417806.4299999997</v>
      </c>
      <c r="I53" s="245">
        <f t="shared" si="8"/>
        <v>5781724.0500000007</v>
      </c>
    </row>
    <row r="54" spans="2:11" ht="15">
      <c r="B54" s="133"/>
      <c r="C54" s="134" t="s">
        <v>511</v>
      </c>
      <c r="D54" s="246"/>
      <c r="E54" s="247"/>
      <c r="F54" s="247"/>
      <c r="G54" s="247"/>
      <c r="H54" s="247"/>
      <c r="I54" s="242"/>
    </row>
    <row r="55" spans="2:11" ht="15">
      <c r="B55" s="133"/>
      <c r="C55" s="134" t="s">
        <v>512</v>
      </c>
      <c r="D55" s="246"/>
      <c r="E55" s="247"/>
      <c r="F55" s="247"/>
      <c r="G55" s="247"/>
      <c r="H55" s="247"/>
      <c r="I55" s="242"/>
    </row>
    <row r="56" spans="2:11" ht="15">
      <c r="B56" s="133"/>
      <c r="C56" s="134" t="s">
        <v>513</v>
      </c>
      <c r="D56" s="246"/>
      <c r="E56" s="247"/>
      <c r="F56" s="247"/>
      <c r="G56" s="247"/>
      <c r="H56" s="247"/>
      <c r="I56" s="242"/>
    </row>
    <row r="57" spans="2:11" ht="15">
      <c r="B57" s="133"/>
      <c r="C57" s="134" t="s">
        <v>514</v>
      </c>
      <c r="D57" s="246"/>
      <c r="E57" s="247"/>
      <c r="F57" s="247"/>
      <c r="G57" s="247"/>
      <c r="H57" s="247"/>
      <c r="I57" s="242"/>
    </row>
    <row r="58" spans="2:11" ht="15">
      <c r="B58" s="133"/>
      <c r="C58" s="134" t="s">
        <v>515</v>
      </c>
      <c r="D58" s="236">
        <f>'F6b. EAEPE ADMVA'!B56</f>
        <v>9110631</v>
      </c>
      <c r="E58" s="247">
        <f>'F6b. EAEPE ADMVA'!C56</f>
        <v>88899.48</v>
      </c>
      <c r="F58" s="246">
        <f>D58+E58</f>
        <v>9199530.4800000004</v>
      </c>
      <c r="G58" s="236">
        <f>'F6b. EAEPE ADMVA'!E56</f>
        <v>3417806.4299999997</v>
      </c>
      <c r="H58" s="236">
        <f>'F6b. EAEPE ADMVA'!F56</f>
        <v>3417806.4299999997</v>
      </c>
      <c r="I58" s="242">
        <f>F58-G58</f>
        <v>5781724.0500000007</v>
      </c>
      <c r="K58" s="336"/>
    </row>
    <row r="59" spans="2:11" ht="15">
      <c r="B59" s="133"/>
      <c r="C59" s="134" t="s">
        <v>516</v>
      </c>
      <c r="D59" s="240"/>
      <c r="E59" s="242"/>
      <c r="F59" s="242"/>
      <c r="G59" s="242"/>
      <c r="H59" s="242"/>
      <c r="I59" s="242"/>
    </row>
    <row r="60" spans="2:11" ht="15">
      <c r="B60" s="133"/>
      <c r="C60" s="134" t="s">
        <v>517</v>
      </c>
      <c r="D60" s="240"/>
      <c r="E60" s="242"/>
      <c r="F60" s="242"/>
      <c r="G60" s="242"/>
      <c r="H60" s="242"/>
      <c r="I60" s="242"/>
    </row>
    <row r="61" spans="2:11" ht="15">
      <c r="B61" s="135" t="s">
        <v>518</v>
      </c>
      <c r="C61" s="136"/>
      <c r="D61" s="239">
        <f>SUM(D62:D70)</f>
        <v>0</v>
      </c>
      <c r="E61" s="248">
        <f t="shared" ref="E61:I61" si="9">SUM(E62:E70)</f>
        <v>0</v>
      </c>
      <c r="F61" s="248">
        <f t="shared" si="9"/>
        <v>0</v>
      </c>
      <c r="G61" s="248">
        <f t="shared" si="9"/>
        <v>0</v>
      </c>
      <c r="H61" s="248">
        <f t="shared" si="9"/>
        <v>0</v>
      </c>
      <c r="I61" s="248">
        <f t="shared" si="9"/>
        <v>0</v>
      </c>
    </row>
    <row r="62" spans="2:11" ht="15">
      <c r="B62" s="133"/>
      <c r="C62" s="134" t="s">
        <v>519</v>
      </c>
      <c r="D62" s="240"/>
      <c r="E62" s="242"/>
      <c r="F62" s="242"/>
      <c r="G62" s="242"/>
      <c r="H62" s="242"/>
      <c r="I62" s="242"/>
    </row>
    <row r="63" spans="2:11" ht="15">
      <c r="B63" s="133"/>
      <c r="C63" s="134" t="s">
        <v>520</v>
      </c>
      <c r="D63" s="240"/>
      <c r="E63" s="242"/>
      <c r="F63" s="242"/>
      <c r="G63" s="242"/>
      <c r="H63" s="242"/>
      <c r="I63" s="242"/>
    </row>
    <row r="64" spans="2:11" ht="15">
      <c r="B64" s="133"/>
      <c r="C64" s="134" t="s">
        <v>521</v>
      </c>
      <c r="D64" s="240"/>
      <c r="E64" s="242"/>
      <c r="F64" s="242"/>
      <c r="G64" s="242"/>
      <c r="H64" s="242"/>
      <c r="I64" s="242"/>
    </row>
    <row r="65" spans="2:9" ht="15">
      <c r="B65" s="133"/>
      <c r="C65" s="134" t="s">
        <v>522</v>
      </c>
      <c r="D65" s="240"/>
      <c r="E65" s="242"/>
      <c r="F65" s="242"/>
      <c r="G65" s="242"/>
      <c r="H65" s="242"/>
      <c r="I65" s="242"/>
    </row>
    <row r="66" spans="2:9" ht="15">
      <c r="B66" s="133"/>
      <c r="C66" s="134" t="s">
        <v>523</v>
      </c>
      <c r="D66" s="240"/>
      <c r="E66" s="242"/>
      <c r="F66" s="242"/>
      <c r="G66" s="242"/>
      <c r="H66" s="242"/>
      <c r="I66" s="242"/>
    </row>
    <row r="67" spans="2:9" ht="15">
      <c r="B67" s="133"/>
      <c r="C67" s="134" t="s">
        <v>524</v>
      </c>
      <c r="D67" s="240"/>
      <c r="E67" s="242"/>
      <c r="F67" s="242"/>
      <c r="G67" s="242"/>
      <c r="H67" s="242"/>
      <c r="I67" s="242"/>
    </row>
    <row r="68" spans="2:9" ht="15">
      <c r="B68" s="133"/>
      <c r="C68" s="134" t="s">
        <v>525</v>
      </c>
      <c r="D68" s="240"/>
      <c r="E68" s="242"/>
      <c r="F68" s="242"/>
      <c r="G68" s="242"/>
      <c r="H68" s="242"/>
      <c r="I68" s="242"/>
    </row>
    <row r="69" spans="2:9" ht="15">
      <c r="B69" s="133"/>
      <c r="C69" s="134" t="s">
        <v>526</v>
      </c>
      <c r="D69" s="240"/>
      <c r="E69" s="242"/>
      <c r="F69" s="242"/>
      <c r="G69" s="242"/>
      <c r="H69" s="242"/>
      <c r="I69" s="242"/>
    </row>
    <row r="70" spans="2:9" ht="15">
      <c r="B70" s="133"/>
      <c r="C70" s="134" t="s">
        <v>527</v>
      </c>
      <c r="D70" s="240"/>
      <c r="E70" s="242"/>
      <c r="F70" s="242"/>
      <c r="G70" s="242"/>
      <c r="H70" s="242"/>
      <c r="I70" s="242"/>
    </row>
    <row r="71" spans="2:9" ht="15">
      <c r="B71" s="135" t="s">
        <v>528</v>
      </c>
      <c r="C71" s="136"/>
      <c r="D71" s="239">
        <f>SUM(D72:D75)</f>
        <v>0</v>
      </c>
      <c r="E71" s="248">
        <f t="shared" ref="E71:I71" si="10">SUM(E72:E75)</f>
        <v>0</v>
      </c>
      <c r="F71" s="248">
        <f t="shared" si="10"/>
        <v>0</v>
      </c>
      <c r="G71" s="248">
        <f t="shared" si="10"/>
        <v>0</v>
      </c>
      <c r="H71" s="248">
        <f t="shared" si="10"/>
        <v>0</v>
      </c>
      <c r="I71" s="248">
        <f t="shared" si="10"/>
        <v>0</v>
      </c>
    </row>
    <row r="72" spans="2:9" ht="15">
      <c r="B72" s="133"/>
      <c r="C72" s="134" t="s">
        <v>529</v>
      </c>
      <c r="D72" s="240"/>
      <c r="E72" s="242"/>
      <c r="F72" s="242"/>
      <c r="G72" s="242"/>
      <c r="H72" s="242"/>
      <c r="I72" s="242"/>
    </row>
    <row r="73" spans="2:9" ht="30">
      <c r="B73" s="133"/>
      <c r="C73" s="141" t="s">
        <v>530</v>
      </c>
      <c r="D73" s="240"/>
      <c r="E73" s="242"/>
      <c r="F73" s="242"/>
      <c r="G73" s="242"/>
      <c r="H73" s="242"/>
      <c r="I73" s="242"/>
    </row>
    <row r="74" spans="2:9" ht="15">
      <c r="B74" s="133"/>
      <c r="C74" s="134" t="s">
        <v>531</v>
      </c>
      <c r="D74" s="240"/>
      <c r="E74" s="242"/>
      <c r="F74" s="242"/>
      <c r="G74" s="242"/>
      <c r="H74" s="242"/>
      <c r="I74" s="242"/>
    </row>
    <row r="75" spans="2:9" ht="15.75" thickBot="1">
      <c r="B75" s="133"/>
      <c r="C75" s="134" t="s">
        <v>532</v>
      </c>
      <c r="D75" s="249"/>
      <c r="E75" s="242"/>
      <c r="F75" s="242"/>
      <c r="G75" s="242"/>
      <c r="H75" s="242"/>
      <c r="I75" s="242"/>
    </row>
    <row r="76" spans="2:9" ht="15.75" thickBot="1">
      <c r="B76" s="142" t="s">
        <v>534</v>
      </c>
      <c r="C76" s="143"/>
      <c r="D76" s="268">
        <f>+D10+D43</f>
        <v>19221262</v>
      </c>
      <c r="E76" s="268">
        <f t="shared" ref="E76:I76" si="11">+E10+E43</f>
        <v>89260.37</v>
      </c>
      <c r="F76" s="268">
        <f>+F10+F43</f>
        <v>19310522.370000001</v>
      </c>
      <c r="G76" s="268">
        <f t="shared" si="11"/>
        <v>6249939.5269999988</v>
      </c>
      <c r="H76" s="268">
        <f t="shared" si="11"/>
        <v>6249939.5269999988</v>
      </c>
      <c r="I76" s="268">
        <f t="shared" si="11"/>
        <v>13060582.843000002</v>
      </c>
    </row>
    <row r="77" spans="2:9">
      <c r="D77" s="81"/>
      <c r="E77" s="81"/>
      <c r="F77" s="81"/>
      <c r="G77" s="81"/>
      <c r="H77" s="81"/>
      <c r="I77" s="81"/>
    </row>
    <row r="78" spans="2:9">
      <c r="D78" s="81"/>
      <c r="E78" s="81"/>
      <c r="F78" s="81"/>
      <c r="G78" s="81"/>
      <c r="H78" s="81"/>
      <c r="I78" s="81"/>
    </row>
    <row r="79" spans="2:9">
      <c r="D79" s="81"/>
      <c r="E79" s="81"/>
      <c r="F79" s="81"/>
      <c r="G79" s="81"/>
      <c r="H79" s="81"/>
      <c r="I79" s="81"/>
    </row>
    <row r="80" spans="2:9">
      <c r="D80" s="81"/>
      <c r="E80" s="81"/>
      <c r="F80" s="81"/>
      <c r="G80" s="81"/>
      <c r="H80" s="81"/>
      <c r="I80" s="81"/>
    </row>
    <row r="81" spans="4:9">
      <c r="D81" s="81"/>
      <c r="E81" s="81"/>
      <c r="F81" s="81"/>
      <c r="G81" s="81"/>
      <c r="H81" s="81"/>
      <c r="I81" s="81"/>
    </row>
    <row r="82" spans="4:9">
      <c r="D82" s="81"/>
      <c r="E82" s="81"/>
      <c r="F82" s="81"/>
      <c r="G82" s="81"/>
      <c r="H82" s="81"/>
      <c r="I82" s="81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workbookViewId="0">
      <selection activeCell="G27" sqref="G27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6.75" customHeight="1" thickBot="1"/>
    <row r="2" spans="2:8" ht="15">
      <c r="B2" s="515" t="s">
        <v>535</v>
      </c>
      <c r="C2" s="516"/>
      <c r="D2" s="516"/>
      <c r="E2" s="516"/>
      <c r="F2" s="516"/>
      <c r="G2" s="516"/>
      <c r="H2" s="517"/>
    </row>
    <row r="3" spans="2:8" ht="15">
      <c r="B3" s="518" t="s">
        <v>367</v>
      </c>
      <c r="C3" s="519"/>
      <c r="D3" s="519"/>
      <c r="E3" s="519"/>
      <c r="F3" s="519"/>
      <c r="G3" s="519"/>
      <c r="H3" s="520"/>
    </row>
    <row r="4" spans="2:8" ht="15">
      <c r="B4" s="518" t="s">
        <v>454</v>
      </c>
      <c r="C4" s="519"/>
      <c r="D4" s="519"/>
      <c r="E4" s="519"/>
      <c r="F4" s="519"/>
      <c r="G4" s="519"/>
      <c r="H4" s="520"/>
    </row>
    <row r="5" spans="2:8" ht="15">
      <c r="B5" s="518" t="s">
        <v>554</v>
      </c>
      <c r="C5" s="519"/>
      <c r="D5" s="519"/>
      <c r="E5" s="519"/>
      <c r="F5" s="519"/>
      <c r="G5" s="519"/>
      <c r="H5" s="520"/>
    </row>
    <row r="6" spans="2:8" ht="15.75" thickBot="1">
      <c r="B6" s="521" t="s">
        <v>4</v>
      </c>
      <c r="C6" s="522"/>
      <c r="D6" s="522"/>
      <c r="E6" s="522"/>
      <c r="F6" s="522"/>
      <c r="G6" s="522"/>
      <c r="H6" s="523"/>
    </row>
    <row r="7" spans="2:8" s="101" customFormat="1" ht="6" customHeight="1" thickBot="1">
      <c r="B7" s="310"/>
      <c r="C7" s="310"/>
      <c r="D7" s="310"/>
      <c r="E7" s="310"/>
      <c r="F7" s="310"/>
      <c r="G7" s="310"/>
      <c r="H7" s="310"/>
    </row>
    <row r="8" spans="2:8" ht="13.5" thickBot="1">
      <c r="B8" s="512" t="s">
        <v>128</v>
      </c>
      <c r="C8" s="514" t="s">
        <v>455</v>
      </c>
      <c r="D8" s="514"/>
      <c r="E8" s="514"/>
      <c r="F8" s="514"/>
      <c r="G8" s="514"/>
      <c r="H8" s="514" t="s">
        <v>149</v>
      </c>
    </row>
    <row r="9" spans="2:8" ht="26.25" thickBot="1">
      <c r="B9" s="513"/>
      <c r="C9" s="311" t="s">
        <v>150</v>
      </c>
      <c r="D9" s="312" t="s">
        <v>151</v>
      </c>
      <c r="E9" s="311" t="s">
        <v>152</v>
      </c>
      <c r="F9" s="311" t="s">
        <v>153</v>
      </c>
      <c r="G9" s="311" t="s">
        <v>154</v>
      </c>
      <c r="H9" s="514"/>
    </row>
    <row r="10" spans="2:8">
      <c r="B10" s="102" t="s">
        <v>456</v>
      </c>
      <c r="C10" s="103"/>
      <c r="D10" s="103"/>
      <c r="E10" s="103"/>
      <c r="F10" s="103"/>
      <c r="G10" s="103"/>
      <c r="H10" s="103"/>
    </row>
    <row r="11" spans="2:8" ht="15">
      <c r="B11" s="104" t="s">
        <v>457</v>
      </c>
      <c r="C11" s="234">
        <f>'F6b. EAEPE ADMVA'!B30</f>
        <v>10110631</v>
      </c>
      <c r="D11" s="234">
        <f>'F6b. EAEPE ADMVA'!C30</f>
        <v>360.89</v>
      </c>
      <c r="E11" s="250">
        <f>C11+D11</f>
        <v>10110991.890000001</v>
      </c>
      <c r="F11" s="234">
        <f>'F6b. EAEPE ADMVA'!E30</f>
        <v>2832133.0969999996</v>
      </c>
      <c r="G11" s="234">
        <f>'F6b. EAEPE ADMVA'!F30</f>
        <v>2832133.0969999996</v>
      </c>
      <c r="H11" s="251">
        <f>E11-F11</f>
        <v>7278858.7930000015</v>
      </c>
    </row>
    <row r="12" spans="2:8">
      <c r="B12" s="104" t="s">
        <v>458</v>
      </c>
      <c r="C12" s="250"/>
      <c r="D12" s="250"/>
      <c r="E12" s="250"/>
      <c r="F12" s="251"/>
      <c r="G12" s="252"/>
      <c r="H12" s="251"/>
    </row>
    <row r="13" spans="2:8">
      <c r="B13" s="104" t="s">
        <v>459</v>
      </c>
      <c r="C13" s="250"/>
      <c r="D13" s="250"/>
      <c r="E13" s="250"/>
      <c r="F13" s="250"/>
      <c r="G13" s="252"/>
      <c r="H13" s="252"/>
    </row>
    <row r="14" spans="2:8">
      <c r="B14" s="105" t="s">
        <v>460</v>
      </c>
      <c r="C14" s="251"/>
      <c r="D14" s="251"/>
      <c r="E14" s="251"/>
      <c r="F14" s="251"/>
      <c r="G14" s="251"/>
      <c r="H14" s="251"/>
    </row>
    <row r="15" spans="2:8">
      <c r="B15" s="105" t="s">
        <v>461</v>
      </c>
      <c r="C15" s="250"/>
      <c r="D15" s="250"/>
      <c r="E15" s="250"/>
      <c r="F15" s="250"/>
      <c r="G15" s="252"/>
      <c r="H15" s="252"/>
    </row>
    <row r="16" spans="2:8">
      <c r="B16" s="104" t="s">
        <v>462</v>
      </c>
      <c r="C16" s="250"/>
      <c r="D16" s="250"/>
      <c r="E16" s="250"/>
      <c r="F16" s="250"/>
      <c r="G16" s="250"/>
      <c r="H16" s="250"/>
    </row>
    <row r="17" spans="2:8" ht="25.5">
      <c r="B17" s="104" t="s">
        <v>463</v>
      </c>
      <c r="C17" s="250"/>
      <c r="D17" s="250"/>
      <c r="E17" s="250"/>
      <c r="F17" s="250"/>
      <c r="G17" s="252"/>
      <c r="H17" s="252"/>
    </row>
    <row r="18" spans="2:8">
      <c r="B18" s="105" t="s">
        <v>464</v>
      </c>
      <c r="C18" s="250"/>
      <c r="D18" s="250"/>
      <c r="E18" s="250"/>
      <c r="F18" s="250"/>
      <c r="G18" s="252"/>
      <c r="H18" s="252"/>
    </row>
    <row r="19" spans="2:8">
      <c r="B19" s="105" t="s">
        <v>465</v>
      </c>
      <c r="C19" s="250"/>
      <c r="D19" s="250"/>
      <c r="E19" s="250"/>
      <c r="F19" s="250"/>
      <c r="G19" s="252"/>
      <c r="H19" s="252"/>
    </row>
    <row r="20" spans="2:8">
      <c r="B20" s="104" t="s">
        <v>466</v>
      </c>
      <c r="C20" s="250"/>
      <c r="D20" s="250"/>
      <c r="E20" s="250"/>
      <c r="F20" s="250"/>
      <c r="G20" s="252"/>
      <c r="H20" s="252"/>
    </row>
    <row r="21" spans="2:8">
      <c r="B21" s="106"/>
      <c r="C21" s="253"/>
      <c r="D21" s="254"/>
      <c r="E21" s="254"/>
      <c r="F21" s="254"/>
      <c r="G21" s="252"/>
      <c r="H21" s="252"/>
    </row>
    <row r="22" spans="2:8">
      <c r="B22" s="102" t="s">
        <v>257</v>
      </c>
      <c r="C22" s="253"/>
      <c r="D22" s="253"/>
      <c r="E22" s="253"/>
      <c r="F22" s="253"/>
      <c r="G22" s="253"/>
      <c r="H22" s="253"/>
    </row>
    <row r="23" spans="2:8" ht="15">
      <c r="B23" s="104" t="s">
        <v>457</v>
      </c>
      <c r="C23" s="236">
        <f>'F6b. EAEPE ADMVA'!B56</f>
        <v>9110631</v>
      </c>
      <c r="D23" s="236">
        <f>'F6b. EAEPE ADMVA'!C56</f>
        <v>88899.48</v>
      </c>
      <c r="E23" s="250">
        <f>C23+D23</f>
        <v>9199530.4800000004</v>
      </c>
      <c r="F23" s="236">
        <f>'F6b. EAEPE ADMVA'!E56</f>
        <v>3417806.4299999997</v>
      </c>
      <c r="G23" s="236">
        <f>'F6b. EAEPE ADMVA'!F56</f>
        <v>3417806.4299999997</v>
      </c>
      <c r="H23" s="250">
        <f>E23-F23</f>
        <v>5781724.0500000007</v>
      </c>
    </row>
    <row r="24" spans="2:8">
      <c r="B24" s="104" t="s">
        <v>458</v>
      </c>
      <c r="C24" s="250"/>
      <c r="D24" s="250"/>
      <c r="E24" s="250"/>
      <c r="F24" s="251"/>
      <c r="G24" s="252"/>
      <c r="H24" s="251"/>
    </row>
    <row r="25" spans="2:8">
      <c r="B25" s="104" t="s">
        <v>459</v>
      </c>
      <c r="C25" s="250"/>
      <c r="D25" s="250"/>
      <c r="E25" s="250"/>
      <c r="F25" s="250"/>
      <c r="G25" s="252"/>
      <c r="H25" s="252"/>
    </row>
    <row r="26" spans="2:8">
      <c r="B26" s="105" t="s">
        <v>460</v>
      </c>
      <c r="C26" s="250"/>
      <c r="D26" s="251"/>
      <c r="E26" s="255"/>
      <c r="F26" s="255"/>
      <c r="G26" s="252"/>
      <c r="H26" s="252"/>
    </row>
    <row r="27" spans="2:8">
      <c r="B27" s="105" t="s">
        <v>461</v>
      </c>
      <c r="C27" s="250"/>
      <c r="D27" s="250"/>
      <c r="E27" s="255"/>
      <c r="F27" s="255"/>
      <c r="G27" s="252"/>
      <c r="H27" s="252"/>
    </row>
    <row r="28" spans="2:8">
      <c r="B28" s="104" t="s">
        <v>462</v>
      </c>
      <c r="C28" s="250"/>
      <c r="D28" s="250"/>
      <c r="E28" s="250"/>
      <c r="F28" s="250"/>
      <c r="G28" s="250"/>
      <c r="H28" s="250"/>
    </row>
    <row r="29" spans="2:8" ht="25.5">
      <c r="B29" s="104" t="s">
        <v>467</v>
      </c>
      <c r="C29" s="250"/>
      <c r="D29" s="250"/>
      <c r="E29" s="250"/>
      <c r="F29" s="250"/>
      <c r="G29" s="252"/>
      <c r="H29" s="252"/>
    </row>
    <row r="30" spans="2:8">
      <c r="B30" s="107" t="s">
        <v>464</v>
      </c>
      <c r="C30" s="250"/>
      <c r="D30" s="250"/>
      <c r="E30" s="255"/>
      <c r="F30" s="255"/>
      <c r="G30" s="252"/>
      <c r="H30" s="252"/>
    </row>
    <row r="31" spans="2:8">
      <c r="B31" s="107" t="s">
        <v>465</v>
      </c>
      <c r="C31" s="250"/>
      <c r="D31" s="250"/>
      <c r="E31" s="255"/>
      <c r="F31" s="255"/>
      <c r="G31" s="252"/>
      <c r="H31" s="252"/>
    </row>
    <row r="32" spans="2:8">
      <c r="B32" s="104" t="s">
        <v>466</v>
      </c>
      <c r="C32" s="250"/>
      <c r="D32" s="250"/>
      <c r="E32" s="250"/>
      <c r="F32" s="250"/>
      <c r="G32" s="252"/>
      <c r="H32" s="252"/>
    </row>
    <row r="33" spans="2:8" ht="13.5" thickBot="1">
      <c r="B33" s="104"/>
      <c r="C33" s="253"/>
      <c r="D33" s="250"/>
      <c r="E33" s="253"/>
      <c r="F33" s="253"/>
      <c r="G33" s="252"/>
      <c r="H33" s="252"/>
    </row>
    <row r="34" spans="2:8" ht="13.5" thickBot="1">
      <c r="B34" s="108" t="s">
        <v>468</v>
      </c>
      <c r="C34" s="269">
        <f>+C11+C23</f>
        <v>19221262</v>
      </c>
      <c r="D34" s="269">
        <f>+D11+D23</f>
        <v>89260.37</v>
      </c>
      <c r="E34" s="269">
        <f t="shared" ref="E34:H34" si="0">+E11+E23</f>
        <v>19310522.370000001</v>
      </c>
      <c r="F34" s="269">
        <f t="shared" si="0"/>
        <v>6249939.5269999988</v>
      </c>
      <c r="G34" s="269">
        <f t="shared" si="0"/>
        <v>6249939.5269999988</v>
      </c>
      <c r="H34" s="269">
        <f t="shared" si="0"/>
        <v>13060582.843000002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2019-02-19T18:30:18Z</cp:lastPrinted>
  <dcterms:created xsi:type="dcterms:W3CDTF">2017-05-03T19:21:22Z</dcterms:created>
  <dcterms:modified xsi:type="dcterms:W3CDTF">2019-07-11T14:25:52Z</dcterms:modified>
</cp:coreProperties>
</file>